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705" windowWidth="14805" windowHeight="7410" firstSheet="1" activeTab="3"/>
  </bookViews>
  <sheets>
    <sheet name="заголовочная" sheetId="1" r:id="rId1"/>
    <sheet name="цели, виды деят, услуги" sheetId="2" r:id="rId2"/>
    <sheet name="фин. состояние" sheetId="5" r:id="rId3"/>
    <sheet name="поступления и выплаты" sheetId="6" r:id="rId4"/>
    <sheet name="закупка ТРУ" sheetId="8" r:id="rId5"/>
    <sheet name="справочная" sheetId="10" r:id="rId6"/>
    <sheet name="обоснование (210) 1" sheetId="11" r:id="rId7"/>
    <sheet name="обоснование (210) 2. (2)" sheetId="30" r:id="rId8"/>
    <sheet name="обоснование (210) 3." sheetId="12" r:id="rId9"/>
    <sheet name="обоснование (220)" sheetId="15" r:id="rId10"/>
    <sheet name="обоснование (230)" sheetId="16" r:id="rId11"/>
    <sheet name="обоснование (240-250)" sheetId="18" r:id="rId12"/>
    <sheet name="обоснование (260) 1" sheetId="20" r:id="rId13"/>
    <sheet name="обоснование (260) 4" sheetId="24" r:id="rId14"/>
    <sheet name="обоснование (260) 6" sheetId="26" r:id="rId15"/>
    <sheet name="Лист1" sheetId="31" r:id="rId16"/>
  </sheets>
  <definedNames>
    <definedName name="___INDEX_SHEET___ASAP_Utilities" localSheetId="7">#REF!</definedName>
    <definedName name="___INDEX_SHEET___ASAP_Utilities">#REF!</definedName>
    <definedName name="_xlnm._FilterDatabase" localSheetId="4" hidden="1">'закупка ТРУ'!$A$7:$I$7</definedName>
    <definedName name="_xlnm._FilterDatabase" localSheetId="3" hidden="1">'поступления и выплаты'!$A$6:$I$6</definedName>
    <definedName name="_xlnm._FilterDatabase" localSheetId="5" hidden="1">справочная!$A$8:$C$8</definedName>
    <definedName name="_xlnm._FilterDatabase" localSheetId="2" hidden="1">'фин. состояние'!$A$19:$H$42</definedName>
    <definedName name="_xlnm.Print_Titles" localSheetId="0">'цели, виды деят, услуги'!#REF!</definedName>
    <definedName name="_xlnm.Print_Titles" localSheetId="4">#REF!</definedName>
    <definedName name="_xlnm.Print_Titles" localSheetId="3">#REF!</definedName>
    <definedName name="_xlnm.Print_Titles" localSheetId="5">#REF!</definedName>
    <definedName name="_xlnm.Print_Area" localSheetId="4">'закупка ТРУ'!$A$1:$L$22</definedName>
    <definedName name="_xlnm.Print_Area" localSheetId="6">'обоснование (210) 1'!$A$1:$J$34</definedName>
    <definedName name="_xlnm.Print_Area" localSheetId="7">'обоснование (210) 2. (2)'!$A$1:$D$23</definedName>
    <definedName name="_xlnm.Print_Area" localSheetId="8">'обоснование (210) 3.'!$A$22:$F$34</definedName>
    <definedName name="_xlnm.Print_Area" localSheetId="9">'обоснование (220)'!$A$1:$E$17</definedName>
    <definedName name="_xlnm.Print_Area" localSheetId="10">'обоснование (230)'!$A$1:$E$27</definedName>
    <definedName name="_xlnm.Print_Area" localSheetId="12">'обоснование (260) 1'!$A$1:$F$32</definedName>
    <definedName name="_xlnm.Print_Area" localSheetId="13">'обоснование (260) 4'!$A$1:$E$34</definedName>
    <definedName name="_xlnm.Print_Area" localSheetId="14">'обоснование (260) 6'!$A$1:$F$39</definedName>
    <definedName name="_xlnm.Print_Area" localSheetId="3">'поступления и выплаты'!$A$1:$I$48</definedName>
    <definedName name="_xlnm.Print_Area" localSheetId="5">справочная!$A$1:$E$14</definedName>
    <definedName name="_xlnm.Print_Area" localSheetId="2">'фин. состояние'!$A$1:$C$48</definedName>
  </definedNames>
  <calcPr calcId="124519"/>
</workbook>
</file>

<file path=xl/calcChain.xml><?xml version="1.0" encoding="utf-8"?>
<calcChain xmlns="http://schemas.openxmlformats.org/spreadsheetml/2006/main">
  <c r="E10" i="16"/>
  <c r="E29" i="6"/>
  <c r="D29"/>
  <c r="E15" l="1"/>
  <c r="E9" s="1"/>
  <c r="E7" s="1"/>
  <c r="D15"/>
  <c r="D9" l="1"/>
  <c r="D7" s="1"/>
  <c r="E21" i="24"/>
  <c r="E28" l="1"/>
  <c r="E17"/>
  <c r="E32" l="1"/>
  <c r="D19" i="26"/>
  <c r="F33" i="12" l="1"/>
  <c r="F34" s="1"/>
  <c r="F10" i="20" l="1"/>
  <c r="F11"/>
  <c r="F30" l="1"/>
  <c r="F13"/>
  <c r="E13" i="16"/>
  <c r="E15"/>
  <c r="E22" l="1"/>
  <c r="E21"/>
  <c r="E10" i="15"/>
  <c r="E11" s="1"/>
  <c r="D19" i="30"/>
  <c r="D17"/>
  <c r="D15"/>
  <c r="D11"/>
  <c r="D14" l="1"/>
  <c r="D20"/>
  <c r="E25" i="16"/>
  <c r="D29" i="11" l="1"/>
  <c r="D30"/>
  <c r="D22"/>
  <c r="D23"/>
  <c r="J23" s="1"/>
  <c r="D15"/>
  <c r="J15" s="1"/>
  <c r="D16"/>
  <c r="D28"/>
  <c r="J28" s="1"/>
  <c r="D14"/>
  <c r="J14" s="1"/>
  <c r="D13"/>
  <c r="J13" s="1"/>
  <c r="J31" l="1"/>
</calcChain>
</file>

<file path=xl/sharedStrings.xml><?xml version="1.0" encoding="utf-8"?>
<sst xmlns="http://schemas.openxmlformats.org/spreadsheetml/2006/main" count="953" uniqueCount="455">
  <si>
    <t/>
  </si>
  <si>
    <t>УТВЕРЖДАЮ:</t>
  </si>
  <si>
    <t>ПЛАН ФИНАНСОВО-ХОЗЯЙСТВЕННОЙ ДЕЯТЕЛЬНОСТИ</t>
  </si>
  <si>
    <t>Наименование учреждения:</t>
  </si>
  <si>
    <t>Адрес фактического местоположения:</t>
  </si>
  <si>
    <t>Идентификационный номер налогоплательщика (ИНН):</t>
  </si>
  <si>
    <t>Код причины постановки на учет (КПП):</t>
  </si>
  <si>
    <t>Орган, осуществляющий функции и полномочия учредителя:</t>
  </si>
  <si>
    <t>Единица измерения показателей, включенных в План:</t>
  </si>
  <si>
    <t>рубли</t>
  </si>
  <si>
    <t>Код по ОКЕИ:</t>
  </si>
  <si>
    <t>383</t>
  </si>
  <si>
    <t>Показатели</t>
  </si>
  <si>
    <t>Сумма</t>
  </si>
  <si>
    <t>Наименование</t>
  </si>
  <si>
    <t>Всего, рублей</t>
  </si>
  <si>
    <t>в том числе</t>
  </si>
  <si>
    <t>Показатели финансового состояния учреждения</t>
  </si>
  <si>
    <t>Нефинансовые активы, всего:</t>
  </si>
  <si>
    <t>Финансовые активы, всего:</t>
  </si>
  <si>
    <t>Обязательства, всего:</t>
  </si>
  <si>
    <t>Наименование показателя</t>
  </si>
  <si>
    <t>Код строки</t>
  </si>
  <si>
    <t>Код бюджетной классификации Российской Федерации</t>
  </si>
  <si>
    <t>Объем финансового обеспечения, рублей (с точностью до двух знаков после запятой)</t>
  </si>
  <si>
    <t>всего</t>
  </si>
  <si>
    <t>в том числе:</t>
  </si>
  <si>
    <t>субсидия на финансовое обеспечение выполнения государственного задания</t>
  </si>
  <si>
    <t>субсидии на иные цели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</si>
  <si>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</si>
  <si>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</si>
  <si>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(выполнение работ) на платной основе и иной приносящей доход деятельности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</si>
  <si>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</si>
  <si>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</si>
  <si>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</si>
  <si>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</si>
  <si>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</si>
  <si>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</si>
  <si>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</si>
  <si>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</si>
  <si>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</si>
  <si>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Поступления от доходов, всего:</t>
  </si>
  <si>
    <t>100</t>
  </si>
  <si>
    <t>X</t>
  </si>
  <si>
    <t>доходы от собственности</t>
  </si>
  <si>
    <t>110</t>
  </si>
  <si>
    <t>доходы от оказания работ, услуг</t>
  </si>
  <si>
    <t>120</t>
  </si>
  <si>
    <t>130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</si>
  <si>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</si>
  <si>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</si>
  <si>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140</t>
  </si>
  <si>
    <t>иные субсидии, представленные из бюджета</t>
  </si>
  <si>
    <t>150</t>
  </si>
  <si>
    <t>прочие доходы</t>
  </si>
  <si>
    <t>160</t>
  </si>
  <si>
    <t>доходы от операций с активами</t>
  </si>
  <si>
    <t>180</t>
  </si>
  <si>
    <t>Выплаты по расходам, всего:</t>
  </si>
  <si>
    <t>200</t>
  </si>
  <si>
    <t>Остаток средств на конец года</t>
  </si>
  <si>
    <t>Справочная информация</t>
  </si>
  <si>
    <t>Цели деятельности учреждения в соответствии с Уставом учреждения:</t>
  </si>
  <si>
    <t>…</t>
  </si>
  <si>
    <t>Виды деятельности учреждения в соответствии с Уставом учреждения:</t>
  </si>
  <si>
    <t>Код базовой услуги или работы</t>
  </si>
  <si>
    <t>Наименование базовой услуги или работы</t>
  </si>
  <si>
    <t>Содержание 1</t>
  </si>
  <si>
    <t>Содержание 2</t>
  </si>
  <si>
    <t>Содержание 3</t>
  </si>
  <si>
    <t>Условие 1</t>
  </si>
  <si>
    <t>Признак отнесения к услуге или работе</t>
  </si>
  <si>
    <t>Платность услуги</t>
  </si>
  <si>
    <t>ОКВЭД</t>
  </si>
  <si>
    <t>Наименование категории потребителей</t>
  </si>
  <si>
    <t>Реестровый номер</t>
  </si>
  <si>
    <t>Условие 2</t>
  </si>
  <si>
    <t>Перечень услуг (работ), относящихся в соответствии с Уставом учреждения к основным видам деятельности учреждения,
предоставление которых для физических и юридических лиц осуществляется, в том числе за плату</t>
  </si>
  <si>
    <t>балансовая стомость недвижимосго имущества, закрепленного собственником имущества за учреждением на праве оперативного управления</t>
  </si>
  <si>
    <t>балансовая стоимость недвижимого имущества, приобретенного учреждением за счет выделенных собственником имущества учреждения средств</t>
  </si>
  <si>
    <t>балансовая стоимость недвижимого имущества, приобретенного учреждением за счет доходов, полученных от иной приносящей доход деятельности</t>
  </si>
  <si>
    <t>Общая балансовая стоимость недвижимого имущества, том числе:</t>
  </si>
  <si>
    <t>Общая балансовая стоимость движимого имущества, в том числе:</t>
  </si>
  <si>
    <t>балансовая стоимость особо ценного движимого имущества</t>
  </si>
  <si>
    <t>из них:</t>
  </si>
  <si>
    <t>недвижимое имущество, всего:</t>
  </si>
  <si>
    <t>остаточная стоимость</t>
  </si>
  <si>
    <t>особо ценное движимое имущество, всего:</t>
  </si>
  <si>
    <t>денежные средства учреждения, всего</t>
  </si>
  <si>
    <t>денежные средства учреждения на счетах, открытых в Департаменте финансов Брянской области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</si>
  <si>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</si>
  <si>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</si>
  <si>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</si>
  <si>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</si>
  <si>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долговые обязательства</t>
  </si>
  <si>
    <t>кредиторская задолженность:</t>
  </si>
  <si>
    <t>просроченная кредиторская задолженность</t>
  </si>
  <si>
    <t>Сумма, рублей</t>
  </si>
  <si>
    <t>1.1.</t>
  </si>
  <si>
    <t>1.1.1.</t>
  </si>
  <si>
    <t>1.2.</t>
  </si>
  <si>
    <t>1.2.1.</t>
  </si>
  <si>
    <t>2.1.</t>
  </si>
  <si>
    <t>2.1.1.</t>
  </si>
  <si>
    <t>2.1.2.</t>
  </si>
  <si>
    <t>2.2.</t>
  </si>
  <si>
    <t>2.3.</t>
  </si>
  <si>
    <t>2.4.</t>
  </si>
  <si>
    <t>3.1.</t>
  </si>
  <si>
    <t>3.2.</t>
  </si>
  <si>
    <t>3.2.1.</t>
  </si>
  <si>
    <t>Х</t>
  </si>
  <si>
    <t>из них оплата труда и начисления на выплаты по оплате труда</t>
  </si>
  <si>
    <t>на выплаты персоналу</t>
  </si>
  <si>
    <t>социальные и иные выплаты населению</t>
  </si>
  <si>
    <t>уплату налогов, сборов и иных платежей</t>
  </si>
  <si>
    <t>безвозмездные перечисления
организациям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</si>
  <si>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</si>
  <si>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</si>
  <si>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выплаты персоналу при направлении в служебные командировки</t>
  </si>
  <si>
    <t>выплаты персоналу по уходу за ребенком</t>
  </si>
  <si>
    <t>расходы на оплату труда</t>
  </si>
  <si>
    <t>211.1</t>
  </si>
  <si>
    <t>страховые взносы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</si>
  <si>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211.2</t>
  </si>
  <si>
    <t>налога на имущество организаций</t>
  </si>
  <si>
    <t>прочих налогов и сборов</t>
  </si>
  <si>
    <t>услуги связи</t>
  </si>
  <si>
    <t>транспортные услуги</t>
  </si>
  <si>
    <t>коммунальные услуги</t>
  </si>
  <si>
    <t>оплата аренды имущества</t>
  </si>
  <si>
    <t>работы, услуги по содержанию имущества</t>
  </si>
  <si>
    <t>оплата прочих работ, услуг</t>
  </si>
  <si>
    <t xml:space="preserve">приобретение основных средств </t>
  </si>
  <si>
    <t>приобретение материальных запасов</t>
  </si>
  <si>
    <t>Поступление финансовых активов, всего:</t>
  </si>
  <si>
    <t>увеличение остатков средств</t>
  </si>
  <si>
    <t>прочие поступления</t>
  </si>
  <si>
    <t>уменьшение остатков средств</t>
  </si>
  <si>
    <t>прочие выбытия</t>
  </si>
  <si>
    <t>Выбытие финансовых активов, всего:</t>
  </si>
  <si>
    <t>Остаток средств на началого года</t>
  </si>
  <si>
    <t>Год начала закупки</t>
  </si>
  <si>
    <t>Сумма выплат по расходам на закупку товаров, работ и услуг, рублей
(с точностью до двух знаков после запятой)</t>
  </si>
  <si>
    <t>всего на закупки</t>
  </si>
  <si>
    <t>в соответствии с Федеральным законом от 5 апреля 2013 г. №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</si>
  <si>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</si>
  <si>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10</t>
  </si>
  <si>
    <t>11</t>
  </si>
  <si>
    <t>12</t>
  </si>
  <si>
    <t>Выплаты по расходам на закупку товаров, работ, услуг всего:</t>
  </si>
  <si>
    <t>0001</t>
  </si>
  <si>
    <t>в том числе: на оплату контрактов заключенных до начала очередного финансового года</t>
  </si>
  <si>
    <t>1001</t>
  </si>
  <si>
    <t>на закупку товаров работ, услуг по году начала закупки</t>
  </si>
  <si>
    <t>2001</t>
  </si>
  <si>
    <t>Сумма, рублей
(с точностью до двух знаков после запятой)</t>
  </si>
  <si>
    <t>010</t>
  </si>
  <si>
    <t>020</t>
  </si>
  <si>
    <t>030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</si>
  <si>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</t>
  </si>
  <si>
    <t>Объем публичных обязательств, всего</t>
  </si>
  <si>
    <t>Объем средств, поступивших во временное распоряжение, всего</t>
  </si>
  <si>
    <t>№ п/п</t>
  </si>
  <si>
    <t>Должность, группа должностей</t>
  </si>
  <si>
    <t>Установленная численность, единиц</t>
  </si>
  <si>
    <t>Среднемесячный размер оплаты труда на одного работника, рублей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</si>
  <si>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</si>
  <si>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</si>
  <si>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</si>
  <si>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Ежемесячная надбавка к должностному окладу, %</t>
  </si>
  <si>
    <t>Районный коэффициент</t>
  </si>
  <si>
    <t>Итого:</t>
  </si>
  <si>
    <t>x</t>
  </si>
  <si>
    <t>Источник финансового обеспечения:</t>
  </si>
  <si>
    <t>Код вида расходов:</t>
  </si>
  <si>
    <t>Наименование расходов</t>
  </si>
  <si>
    <t>Средний размер выплаты на одного работника в день, рублей</t>
  </si>
  <si>
    <t>Количество работников, человек</t>
  </si>
  <si>
    <t>Количество дней</t>
  </si>
  <si>
    <t>Сумма, рублей (гр.3 х гр.4 х гр.5)</t>
  </si>
  <si>
    <t>Выплаты персоналу при направлении в служебные командировки в пределах Российской Федерации, в том числе:</t>
  </si>
  <si>
    <t>компенсация дополнительных расходов, связанных с проживанием вне месте постоянного жительства (суточных)</t>
  </si>
  <si>
    <t>компенсация расходов по проезду в служебные командировки</t>
  </si>
  <si>
    <t>компенсация расходов по найму жилого помещения</t>
  </si>
  <si>
    <t>1.3.</t>
  </si>
  <si>
    <t>Выплаты персоналу при направлении в служебные командировки на территории иностранных государств, в том числе:</t>
  </si>
  <si>
    <t>Пособие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</si>
  <si>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</si>
  <si>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</si>
  <si>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рублей</t>
  </si>
  <si>
    <t>Наименование государственного внебюджетного фонда</t>
  </si>
  <si>
    <t>Размер базы для начисления страховых взносов, рублей</t>
  </si>
  <si>
    <t>Сумма взноса, рублей</t>
  </si>
  <si>
    <t>Страховые взносы в Пенсионный фонд Российской Федерации, всего</t>
  </si>
  <si>
    <t>по ставке 22,0%</t>
  </si>
  <si>
    <t>по ставке 10,0%</t>
  </si>
  <si>
    <t>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</si>
  <si>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</si>
  <si>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>обязательное социальное страхование на случай временной нетрудоспособности и в связи с материнством по ставке 2,9%</t>
  </si>
  <si>
    <t>обязательное социальное страхование от несчастных случаев на производстве и профессиональных заболеваний по ставке 0,2%</t>
  </si>
  <si>
    <t>Страховые взносы в Федеральный фонд обязательного медицинского страхования, всего (по ставке 5,1%)</t>
  </si>
  <si>
    <t>2. Расчет (обосвание) расходов на социальные и иные выплаты населению (строка 220)</t>
  </si>
  <si>
    <t>Размер одной выплаты, рублей</t>
  </si>
  <si>
    <t>Количество выплат в год</t>
  </si>
  <si>
    <t>Общая сумма выплат, рублей (гр.3 х гр.4)</t>
  </si>
  <si>
    <t>3. Расчет (обоснование) расходов на уплату налогов, сборов и иных платежей</t>
  </si>
  <si>
    <t>Налоговая база, рублей</t>
  </si>
  <si>
    <t>Ставка налога, %</t>
  </si>
  <si>
    <t>Сумма исчисленного налога, подлежащего уплате, рублей (гр.3 х гр.4/100)</t>
  </si>
  <si>
    <t>Налог на имущество организаций, всего:</t>
  </si>
  <si>
    <t>недвижимое имущество</t>
  </si>
  <si>
    <t>переданное в аренду</t>
  </si>
  <si>
    <t>движимое имущество</t>
  </si>
  <si>
    <t>Сумма, рублей (гр.3 х гр.4/100)</t>
  </si>
  <si>
    <t>3.1. Расчет (обоснование) расходов на оплату налога на имущество организаций (строка 231)</t>
  </si>
  <si>
    <t>3.3. Расчет (обоснование) расходов на оплату прочих налогов и сборов (строка 233)</t>
  </si>
  <si>
    <t>4. Расчет (обоснование) расходов на безвозмездные перечисления организациям (строка 240)</t>
  </si>
  <si>
    <t>6. Расчет (обоснование) расходов на закупку товаров, работ, услуг</t>
  </si>
  <si>
    <t>Количество номеров</t>
  </si>
  <si>
    <t>Количество платежей в год</t>
  </si>
  <si>
    <t>Стоимость за единицу, рублей</t>
  </si>
  <si>
    <t>Абонентская плата за номер</t>
  </si>
  <si>
    <t>Повременная оплата междугородних, международных и местных телефонных соединений</t>
  </si>
  <si>
    <t>Оплата сотовой связи по тарифам</t>
  </si>
  <si>
    <t>6.1. Расчет (обоснование) расходов на оплату услуг связи (строка 261)</t>
  </si>
  <si>
    <t>Размер потребления ресурсов</t>
  </si>
  <si>
    <t>Тариф (с учетом НДС), рублей</t>
  </si>
  <si>
    <t>Индексация, %</t>
  </si>
  <si>
    <t>Электроснабжение, всего</t>
  </si>
  <si>
    <t>Холодное водоснабжение, всего</t>
  </si>
  <si>
    <t>6.3. Расчет (обоснование) расходов на оплату коммунальных услуг (строка 263)</t>
  </si>
  <si>
    <t>Количество</t>
  </si>
  <si>
    <t>Объект</t>
  </si>
  <si>
    <t>Количество работ (услуг)</t>
  </si>
  <si>
    <t>Стоимость работ (услуг), рублей</t>
  </si>
  <si>
    <t>Содержание объектов недвижимого имущества в чистоте</t>
  </si>
  <si>
    <t>Содержание объектов движимого имущества в чистоте</t>
  </si>
  <si>
    <t>Ремонт (текущий и капитальный) имущества</t>
  </si>
  <si>
    <t>Противопожарные мероприятия, связанные с содержанием имущества</t>
  </si>
  <si>
    <t>Количество договоров</t>
  </si>
  <si>
    <t>Стоимость услуги, рублей</t>
  </si>
  <si>
    <t>6.5. Расчет (обоснование) расходов на оплату работ, услуг по содержанию имущества (строка 265)</t>
  </si>
  <si>
    <t>6.6. Расчет (обоснование) расходов на оплату прочих работ, услуг (строка 266)</t>
  </si>
  <si>
    <t>6.8. Расчет (обоснование) расходов на приобретение материальных запасов (строка 268)</t>
  </si>
  <si>
    <t>Единица измерения</t>
  </si>
  <si>
    <t>Цена за единицу, рублей</t>
  </si>
  <si>
    <t>Сумма, рублей (гр.4 х гр.5)</t>
  </si>
  <si>
    <t>Таблица 9</t>
  </si>
  <si>
    <t>на очередной финансовый год</t>
  </si>
  <si>
    <t>на первый год планового периода</t>
  </si>
  <si>
    <t>на второй год планового периода</t>
  </si>
  <si>
    <t xml:space="preserve">Фонд оплаты труда в год, рублей </t>
  </si>
  <si>
    <t>с применением ставки взносов в Фонд социального страхования Российской Федерации по ставке __%</t>
  </si>
  <si>
    <t>обязательное социальное страхование от несчастных случаев на производстве и профессиональных заболеваний по ставке ___%</t>
  </si>
  <si>
    <t>5. Расчет (обоснование) прочих расходов (кроме расходов на закупку товаров, работ, услуг) (строка 250)</t>
  </si>
  <si>
    <t xml:space="preserve">1. Расчеты (обоснования) расходов на выплаты персоналу </t>
  </si>
  <si>
    <t>1.1. Расчеты (обоснования) расходов на оплату труда (строка 211.1)</t>
  </si>
  <si>
    <t xml:space="preserve">1. Расчеты (обоснования) выплат персоналу </t>
  </si>
  <si>
    <t>1.3. Расчеты (обоснования) выплат персоналу при направлении в служебные командировки (строка 212)</t>
  </si>
  <si>
    <t>1.2. Расчеты (обоснования) страховых взносов на обязательное 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(строка 211.2)</t>
  </si>
  <si>
    <t>1.4. Расчеты (обоснования) выплат персоналу по уходу за ребенком (строка 213)</t>
  </si>
  <si>
    <t>Директор департамента</t>
  </si>
  <si>
    <t>Дата составления: "29" января 2016 года</t>
  </si>
  <si>
    <t>Код по реестру участников бюджетного процесса:</t>
  </si>
  <si>
    <t>департамент семьи, социальной и демографической политики Брянской области</t>
  </si>
  <si>
    <t>______________________ И.Е. Тимошин</t>
  </si>
  <si>
    <t>"___"_________________  ______г.</t>
  </si>
  <si>
    <t>Расчеты (обоснования) к плану финансово-хозяйственной деятельности государственного учрежения на 2017 год</t>
  </si>
  <si>
    <t>Директор</t>
  </si>
  <si>
    <t>12920,00</t>
  </si>
  <si>
    <t>25%</t>
  </si>
  <si>
    <t>4845,00</t>
  </si>
  <si>
    <t>Главный бухгалтер</t>
  </si>
  <si>
    <t>Заведующая отделением</t>
  </si>
  <si>
    <t>2775,00</t>
  </si>
  <si>
    <t>Медицинская сестра</t>
  </si>
  <si>
    <t>Воспитатель</t>
  </si>
  <si>
    <t>Помощник воспитателя</t>
  </si>
  <si>
    <t>Бухгалтер</t>
  </si>
  <si>
    <t>625,00</t>
  </si>
  <si>
    <t>5500,00</t>
  </si>
  <si>
    <t>11628,00</t>
  </si>
  <si>
    <t>7400,00</t>
  </si>
  <si>
    <t>2406,25</t>
  </si>
  <si>
    <t>2907,00</t>
  </si>
  <si>
    <t>1500,00</t>
  </si>
  <si>
    <t>12208,75</t>
  </si>
  <si>
    <t>1375,00</t>
  </si>
  <si>
    <t>Социальный педагог</t>
  </si>
  <si>
    <t>Специалист по социальной работе</t>
  </si>
  <si>
    <t>Педагог-психолог</t>
  </si>
  <si>
    <t>Повар</t>
  </si>
  <si>
    <t>Кухонный рабочий</t>
  </si>
  <si>
    <t>Машинист по стирке и ремонту спецодежды</t>
  </si>
  <si>
    <t>Сторож</t>
  </si>
  <si>
    <t>Водитель автомобиля</t>
  </si>
  <si>
    <t>4950,00</t>
  </si>
  <si>
    <t>4050,00</t>
  </si>
  <si>
    <t>4600,00</t>
  </si>
  <si>
    <t>1380,00</t>
  </si>
  <si>
    <t>1520,00</t>
  </si>
  <si>
    <t>0,5</t>
  </si>
  <si>
    <t>1980,00</t>
  </si>
  <si>
    <t>920,00</t>
  </si>
  <si>
    <t>0,75</t>
  </si>
  <si>
    <t>4650,00</t>
  </si>
  <si>
    <t>5700,00</t>
  </si>
  <si>
    <t>1425,00</t>
  </si>
  <si>
    <t>11865,50</t>
  </si>
  <si>
    <t>5600,00</t>
  </si>
  <si>
    <t>1400,00</t>
  </si>
  <si>
    <t>12015,50</t>
  </si>
  <si>
    <t>2493,76</t>
  </si>
  <si>
    <t>2137,50</t>
  </si>
  <si>
    <t>0,00</t>
  </si>
  <si>
    <t>4500,00</t>
  </si>
  <si>
    <t>4800,00</t>
  </si>
  <si>
    <t>16</t>
  </si>
  <si>
    <t>17</t>
  </si>
  <si>
    <t>18</t>
  </si>
  <si>
    <t>2220,00</t>
  </si>
  <si>
    <t>2550,00</t>
  </si>
  <si>
    <t>1950,00</t>
  </si>
  <si>
    <t>Заведующая хозяйством</t>
  </si>
  <si>
    <t>4900,00</t>
  </si>
  <si>
    <t>1130,00</t>
  </si>
  <si>
    <t>2970,00</t>
  </si>
  <si>
    <t>Врач</t>
  </si>
  <si>
    <t>0,25</t>
  </si>
  <si>
    <t>1550,00</t>
  </si>
  <si>
    <t>6200,00</t>
  </si>
  <si>
    <t>11045,91</t>
  </si>
  <si>
    <t>13</t>
  </si>
  <si>
    <t>14</t>
  </si>
  <si>
    <t>15</t>
  </si>
  <si>
    <t>Плата за размещение отходов производства и потребления</t>
  </si>
  <si>
    <t>Плата за выбросы загрязняющих веществ в атмосферный воздух передвижными объектами</t>
  </si>
  <si>
    <t>Интернет</t>
  </si>
  <si>
    <t>обслуживание пожарной сигнализации</t>
  </si>
  <si>
    <t>18776,16</t>
  </si>
  <si>
    <t>Субсидии на выполнение государственного задания</t>
  </si>
  <si>
    <t>-</t>
  </si>
  <si>
    <t>111     "Заработная плата"</t>
  </si>
  <si>
    <t>119     "Начисления на выплаты по оплате труда"</t>
  </si>
  <si>
    <t>112     "Прочие выплаты"</t>
  </si>
  <si>
    <t>48</t>
  </si>
  <si>
    <t>Выплаты на оплату жилья и коммунальных услуг отдельным категориям граждан, работающих в сельской местности или поселках городского типа на территории Брянской области</t>
  </si>
  <si>
    <t>244     "Услуги связи"</t>
  </si>
  <si>
    <t>244     "Коммунальные услуги"</t>
  </si>
  <si>
    <t>244     "Прочие работы, услуги"</t>
  </si>
  <si>
    <t xml:space="preserve">244     "Увеличение стоимости материальных запасов"     </t>
  </si>
  <si>
    <t>вывоз твердых бытовых отходов</t>
  </si>
  <si>
    <t>дистанционное обслуживание оборудования системы мониторинга</t>
  </si>
  <si>
    <t>измерение и испытание электрооборудования</t>
  </si>
  <si>
    <t>обслуживание и эксплуатация электроустановок</t>
  </si>
  <si>
    <t>перезарядка огнетушителей</t>
  </si>
  <si>
    <t>Другие расходы по содержанию имущества</t>
  </si>
  <si>
    <t>дезинсекция</t>
  </si>
  <si>
    <t>дератизация и дезинсекция</t>
  </si>
  <si>
    <t>заправка картриджей</t>
  </si>
  <si>
    <t>технический осмотр автомобиля</t>
  </si>
  <si>
    <t>ремонт оргтехники</t>
  </si>
  <si>
    <t>ремонт автомобиля</t>
  </si>
  <si>
    <t>промывка системы отопления</t>
  </si>
  <si>
    <t>Сумма, рублей (гр.4 х гр.5 + гр.6)</t>
  </si>
  <si>
    <t>1.</t>
  </si>
  <si>
    <t>Продукты питания</t>
  </si>
  <si>
    <t>2.</t>
  </si>
  <si>
    <t>Медикаменты</t>
  </si>
  <si>
    <t>3.</t>
  </si>
  <si>
    <t>4.</t>
  </si>
  <si>
    <t>5.</t>
  </si>
  <si>
    <t>ГСМ</t>
  </si>
  <si>
    <t>Хозяйственные товары</t>
  </si>
  <si>
    <t>Канцелярские товары</t>
  </si>
  <si>
    <t>х</t>
  </si>
  <si>
    <t>62344,15</t>
  </si>
  <si>
    <t>18500,00</t>
  </si>
  <si>
    <t>проверка огнезащитных деревянных конструкций</t>
  </si>
  <si>
    <t>Медицинский осмотр водителя</t>
  </si>
  <si>
    <t>Консультации в области информационных технологий</t>
  </si>
  <si>
    <t>Консультации по программному продукту "Парус"</t>
  </si>
  <si>
    <t>Консультации по программному продукту 1С</t>
  </si>
  <si>
    <t>Медицинский осмотр сотрудников</t>
  </si>
  <si>
    <t>Лицензия для ЗАО "Калуга Астрал"</t>
  </si>
  <si>
    <t>Лицензия "Парус"</t>
  </si>
  <si>
    <t>Страховка автомобиля</t>
  </si>
  <si>
    <t>Сан. минимум</t>
  </si>
  <si>
    <t>обеспечение временного проживания, социальная помощь и реабилитация несовершеннолетних, оказавшихся в трудной жизненной ситуации и нуждающихся в экстренной социальной помощи государства в соответствии с Федеральными законами, Указами Президента РФ, правительственными документами, а также областными Законами, постановлениями и распоряжениями органов государственной власти, приказами и распоряжениями Управления социальной защиты населения Брянской области.</t>
  </si>
  <si>
    <t>обеспечение временного проживания несовершеннолетних, оказавшихся в трудной жизненной ситуации;</t>
  </si>
  <si>
    <t>оказание социальной, психологической и иной помощи несовершеннолетним, их родителям (законным представителям) в ликвидации трудной ситуации;</t>
  </si>
  <si>
    <t>обеспечение защиты прав и законных интересов несовершеннолетних;</t>
  </si>
  <si>
    <t>организацию медицинского обслуживания  и обучение несовершеннолетних, содействие их профессиональной ориентации и получению ими специальности;</t>
  </si>
  <si>
    <t>содействие органам опеки и попечительства в устройстве несовершеннолетних, оставшихся без попечения родителей;</t>
  </si>
  <si>
    <t>уведомление родителей несовершеннолетних (их законных представителей), органы опеки и попечительства о нахождени несовершеннолетних в учреждении;</t>
  </si>
  <si>
    <t>на основании проверки целесообразности возвращения несовершеннолетних в образовательные учреждения для детей-сирот и детей, оставшихся без попечения родителей, или другие детские учреждения, вызывает представителей этих учреждений для решения вопроса о возвращении несовершеннолетних, самовольно ушедших из указанных учреждений.</t>
  </si>
  <si>
    <t>22030000000000001007100</t>
  </si>
  <si>
    <t>22.030.0</t>
  </si>
  <si>
    <t>очное</t>
  </si>
  <si>
    <t>услуга</t>
  </si>
  <si>
    <t>бесплатно</t>
  </si>
  <si>
    <t>Предоставление социального обслуживания в стационарной форме, включая оказание социально-бытовых услуг, социально-медицинских услуг, социально-психологических услуг, социально-педагогических услуг, 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детей-инвалидов.</t>
  </si>
  <si>
    <t xml:space="preserve">Гражданин при наличии иных обстоятельств, которые ухудшают или способны ухудшить условия его жизнедеятельности;
Гражданин при отсутствии работы и средств к существованию;
Гражданин при отсутствии определенного места жительства 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
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
Гражданин при отсутствии возможности обеспечения ухода (в том числе временного) за инвалидом, ребенком, детьми, а также отсутствие попечения над ними;
Гражданин при наличии ребенка или детей (в том числе находящихся под опекой, попечительством), испытывающих трудности в социальной адаптации;
Гражданин при наличии в семье инвалида или инвалидов, в том числе ребенка-инвалида или детей-инвалидов, нуждающихся в постоянном постороннем уходе;
Гражданин полностью или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инвалидности.
</t>
  </si>
  <si>
    <r>
      <t xml:space="preserve">на 2017 год 
</t>
    </r>
    <r>
      <rPr>
        <b/>
        <sz val="12"/>
        <color rgb="FF000000"/>
        <rFont val="Arial Narrow"/>
        <family val="2"/>
        <charset val="204"/>
      </rPr>
      <t>(на 2017 год и на плановый период 2018 и 2019 годов)</t>
    </r>
  </si>
  <si>
    <t>244     "Работы, услуги по содержанию имущества"</t>
  </si>
  <si>
    <t>850     "Прочие расходы"</t>
  </si>
  <si>
    <t>Мягкий инвентарь</t>
  </si>
  <si>
    <t>6.</t>
  </si>
  <si>
    <t>Сведения о балансовой стоимости имущества учреждения по состоянию на 27.12.2016 года</t>
  </si>
  <si>
    <t>по состоянию на 27.12.2016 года</t>
  </si>
  <si>
    <t>Государственное бюджетное учреждение социального обслуживания Брянской области 
"Социальный приют для детей и подростков Карачевского района"</t>
  </si>
  <si>
    <t>242517, Брянская область, Карачевский район, п. Согласие, ул. Северная, д.2</t>
  </si>
  <si>
    <t>3214006710</t>
  </si>
  <si>
    <t>324501001</t>
  </si>
  <si>
    <t>Директор _______________________ М.В.Емельянова</t>
  </si>
  <si>
    <t>Гл. бухгалтер _______________ И.Б.Бобкова</t>
  </si>
  <si>
    <t>2209403.80</t>
  </si>
  <si>
    <t>2297779.95</t>
  </si>
  <si>
    <t>2389691.15</t>
  </si>
  <si>
    <t>4.5</t>
  </si>
  <si>
    <t>Рабочий по ремонту и обслуживание здания,слесарь-сантехник</t>
  </si>
  <si>
    <t>0</t>
  </si>
  <si>
    <t>60.754716</t>
  </si>
  <si>
    <t>Количество выплат в год  
(15 чел. Х 4 кв.)</t>
  </si>
  <si>
    <t>Транспортный налог (УАЗ 396259)</t>
  </si>
  <si>
    <t>Транспортный налог (ГАЗ-32213)</t>
  </si>
  <si>
    <t>25680</t>
  </si>
  <si>
    <t>Газ природный, всего</t>
  </si>
  <si>
    <t>25885.00</t>
  </si>
  <si>
    <t>10965,00</t>
  </si>
  <si>
    <t>3150</t>
  </si>
  <si>
    <t>4350</t>
  </si>
  <si>
    <t>2280</t>
  </si>
  <si>
    <t>4600100</t>
  </si>
  <si>
    <t>2018</t>
  </si>
  <si>
    <t>2019</t>
  </si>
  <si>
    <t>Директор                                          Емельянова М.В.                                   Главный бухгалтер                                Бобкова И.Б.</t>
  </si>
  <si>
    <t>Директор                                     Емельянова М.В.                                   Главный бухгалтер                                Бобкова И.Б.</t>
  </si>
  <si>
    <t>Директор                                        Емельянова М.В.</t>
  </si>
  <si>
    <t xml:space="preserve">Главный бухгалтер                            </t>
  </si>
  <si>
    <t>Бобкова И.Б.</t>
  </si>
  <si>
    <t>Директор                                                           Емельянова М.В.</t>
  </si>
  <si>
    <t>Главный бухгалтер                                             Бобкова И.Б.</t>
  </si>
  <si>
    <t>Главный бухгалтер                                              Бобкова И.Б.</t>
  </si>
  <si>
    <t>Директор                   Емельянова М.В.</t>
  </si>
  <si>
    <t>Главный бухгалтер                    Бобкова И.Б.</t>
  </si>
  <si>
    <t>Директо            Емельянова М.В.</t>
  </si>
  <si>
    <t>Емельянова М.В.</t>
  </si>
  <si>
    <t xml:space="preserve">Главный бухгалтер      </t>
  </si>
  <si>
    <t>БобковаИ.Б.</t>
  </si>
  <si>
    <t>277309.91</t>
  </si>
  <si>
    <t>09.03.2017г.</t>
  </si>
  <si>
    <t xml:space="preserve">Показатели выплат по расходам
на закупку товаров, работ, услуг учреждения на 2017 год </t>
  </si>
  <si>
    <t>Показатели по поступлениям и выплатам учреждения  на 2019 год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</si>
</sst>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0_ ;\-0\ "/>
    <numFmt numFmtId="165" formatCode="0.00_ ;\-0.00\ "/>
    <numFmt numFmtId="166" formatCode="_-* #,##0&quot;р.&quot;_-;\-* #,##0&quot;р.&quot;_-;_-* &quot;-&quot;??&quot;р.&quot;_-;_-@_-"/>
  </numFmts>
  <fonts count="18">
    <font>
      <sz val="10"/>
      <color rgb="FF000000"/>
      <name val="Times New Roman"/>
    </font>
    <font>
      <sz val="10"/>
      <name val="Times New Roman"/>
      <family val="1"/>
      <charset val="204"/>
    </font>
    <font>
      <sz val="10"/>
      <name val="Segoe UI"/>
      <family val="2"/>
      <charset val="204"/>
    </font>
    <font>
      <b/>
      <sz val="10"/>
      <name val="Segoe UI"/>
      <family val="2"/>
      <charset val="204"/>
    </font>
    <font>
      <b/>
      <sz val="10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sz val="8"/>
      <color rgb="FF000000"/>
      <name val="Segoe UI"/>
      <family val="2"/>
      <charset val="204"/>
    </font>
    <font>
      <b/>
      <sz val="10"/>
      <color rgb="FFFFFFFF"/>
      <name val="Segoe UI"/>
      <family val="2"/>
      <charset val="204"/>
    </font>
    <font>
      <sz val="10"/>
      <name val="Arial Cyr"/>
      <charset val="204"/>
    </font>
    <font>
      <sz val="10"/>
      <color rgb="FF00000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b/>
      <sz val="14"/>
      <color rgb="FF000000"/>
      <name val="Arial Narrow"/>
      <family val="2"/>
      <charset val="204"/>
    </font>
    <font>
      <sz val="10"/>
      <color rgb="FFFFFFFF"/>
      <name val="Arial Narrow"/>
      <family val="2"/>
      <charset val="204"/>
    </font>
    <font>
      <sz val="12"/>
      <color rgb="FF000000"/>
      <name val="Times New Roman"/>
      <family val="1"/>
      <charset val="204"/>
    </font>
    <font>
      <sz val="10"/>
      <color theme="1"/>
      <name val="Segoe UI"/>
      <family val="2"/>
      <charset val="204"/>
    </font>
    <font>
      <b/>
      <sz val="12"/>
      <color rgb="FF000000"/>
      <name val="Arial Narrow"/>
      <family val="2"/>
      <charset val="204"/>
    </font>
    <font>
      <sz val="10"/>
      <color rgb="FFFF0000"/>
      <name val="Segoe UI"/>
      <family val="2"/>
      <charset val="204"/>
    </font>
    <font>
      <b/>
      <sz val="10"/>
      <color rgb="FFFF0000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44" fontId="0" fillId="0" borderId="0">
      <alignment vertical="top" wrapText="1"/>
    </xf>
    <xf numFmtId="0" fontId="8" fillId="0" borderId="0"/>
  </cellStyleXfs>
  <cellXfs count="195">
    <xf numFmtId="44" fontId="0" fillId="0" borderId="0" xfId="0" applyNumberFormat="1" applyFont="1" applyFill="1" applyAlignment="1">
      <alignment vertical="top" wrapText="1"/>
    </xf>
    <xf numFmtId="44" fontId="1" fillId="0" borderId="0" xfId="0" applyNumberFormat="1" applyFont="1" applyFill="1" applyAlignment="1">
      <alignment vertical="top" wrapText="1"/>
    </xf>
    <xf numFmtId="44" fontId="5" fillId="0" borderId="0" xfId="0" applyNumberFormat="1" applyFont="1" applyFill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left" vertical="center" wrapText="1" indent="2"/>
    </xf>
    <xf numFmtId="0" fontId="4" fillId="0" borderId="4" xfId="0" applyNumberFormat="1" applyFont="1" applyFill="1" applyBorder="1" applyAlignment="1">
      <alignment horizontal="center" vertical="center" wrapText="1"/>
    </xf>
    <xf numFmtId="44" fontId="6" fillId="0" borderId="0" xfId="0" applyNumberFormat="1" applyFont="1" applyFill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Alignment="1">
      <alignment vertical="top" wrapText="1"/>
    </xf>
    <xf numFmtId="44" fontId="5" fillId="0" borderId="0" xfId="0" applyNumberFormat="1" applyFont="1" applyFill="1" applyAlignment="1">
      <alignment horizontal="right" vertical="top" wrapText="1"/>
    </xf>
    <xf numFmtId="4" fontId="5" fillId="0" borderId="0" xfId="0" applyNumberFormat="1" applyFont="1" applyFill="1" applyAlignment="1">
      <alignment vertical="center" wrapText="1"/>
    </xf>
    <xf numFmtId="44" fontId="5" fillId="0" borderId="0" xfId="0" applyNumberFormat="1" applyFont="1" applyFill="1" applyAlignment="1">
      <alignment vertical="center" wrapText="1"/>
    </xf>
    <xf numFmtId="44" fontId="5" fillId="0" borderId="0" xfId="0" applyNumberFormat="1" applyFont="1" applyFill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 indent="4"/>
    </xf>
    <xf numFmtId="0" fontId="5" fillId="0" borderId="2" xfId="0" applyNumberFormat="1" applyFont="1" applyFill="1" applyBorder="1" applyAlignment="1">
      <alignment horizontal="left" vertical="center" wrapText="1" indent="5"/>
    </xf>
    <xf numFmtId="0" fontId="4" fillId="0" borderId="2" xfId="0" applyNumberFormat="1" applyFont="1" applyFill="1" applyBorder="1" applyAlignment="1">
      <alignment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44" fontId="5" fillId="0" borderId="3" xfId="0" quotePrefix="1" applyNumberFormat="1" applyFont="1" applyFill="1" applyBorder="1" applyAlignment="1">
      <alignment horizontal="center" vertical="center" wrapText="1"/>
    </xf>
    <xf numFmtId="44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vertical="center" wrapText="1"/>
    </xf>
    <xf numFmtId="49" fontId="4" fillId="0" borderId="0" xfId="0" applyNumberFormat="1" applyFont="1" applyFill="1" applyAlignment="1">
      <alignment horizontal="left" vertical="center" wrapText="1"/>
    </xf>
    <xf numFmtId="44" fontId="5" fillId="0" borderId="0" xfId="0" applyNumberFormat="1" applyFont="1" applyFill="1" applyAlignment="1">
      <alignment vertical="top"/>
    </xf>
    <xf numFmtId="164" fontId="5" fillId="0" borderId="3" xfId="0" applyNumberFormat="1" applyFont="1" applyFill="1" applyBorder="1" applyAlignment="1">
      <alignment horizontal="center" vertical="top"/>
    </xf>
    <xf numFmtId="44" fontId="5" fillId="0" borderId="3" xfId="0" applyNumberFormat="1" applyFont="1" applyFill="1" applyBorder="1" applyAlignment="1">
      <alignment vertical="top"/>
    </xf>
    <xf numFmtId="44" fontId="5" fillId="0" borderId="14" xfId="0" applyNumberFormat="1" applyFont="1" applyFill="1" applyBorder="1" applyAlignment="1">
      <alignment vertical="top"/>
    </xf>
    <xf numFmtId="164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 wrapText="1" indent="1"/>
    </xf>
    <xf numFmtId="49" fontId="5" fillId="0" borderId="3" xfId="0" applyNumberFormat="1" applyFont="1" applyFill="1" applyBorder="1" applyAlignment="1">
      <alignment horizontal="left" vertical="center" wrapText="1" indent="2"/>
    </xf>
    <xf numFmtId="49" fontId="5" fillId="0" borderId="14" xfId="0" applyNumberFormat="1" applyFont="1" applyFill="1" applyBorder="1" applyAlignment="1"/>
    <xf numFmtId="44" fontId="5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left" vertical="center" wrapText="1" indent="3"/>
    </xf>
    <xf numFmtId="49" fontId="5" fillId="0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left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4" fontId="5" fillId="0" borderId="3" xfId="0" applyNumberFormat="1" applyFont="1" applyFill="1" applyBorder="1" applyAlignment="1">
      <alignment horizontal="center" vertical="center"/>
    </xf>
    <xf numFmtId="44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44" fontId="5" fillId="0" borderId="0" xfId="0" applyNumberFormat="1" applyFont="1" applyFill="1" applyAlignment="1">
      <alignment horizontal="right" vertical="top"/>
    </xf>
    <xf numFmtId="4" fontId="5" fillId="0" borderId="3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left" vertical="center" wrapText="1" indent="1"/>
    </xf>
    <xf numFmtId="0" fontId="5" fillId="0" borderId="3" xfId="0" applyNumberFormat="1" applyFont="1" applyFill="1" applyBorder="1" applyAlignment="1">
      <alignment horizontal="left" vertical="center" wrapText="1" indent="2"/>
    </xf>
    <xf numFmtId="0" fontId="5" fillId="0" borderId="0" xfId="0" applyNumberFormat="1" applyFont="1" applyFill="1" applyBorder="1" applyAlignment="1">
      <alignment horizontal="left" vertical="center" wrapText="1"/>
    </xf>
    <xf numFmtId="44" fontId="0" fillId="0" borderId="0" xfId="0" applyFont="1" applyFill="1" applyAlignment="1">
      <alignment vertical="top" wrapText="1"/>
    </xf>
    <xf numFmtId="44" fontId="9" fillId="0" borderId="0" xfId="0" applyFont="1" applyFill="1" applyAlignment="1">
      <alignment horizontal="left" vertical="center" wrapText="1"/>
    </xf>
    <xf numFmtId="44" fontId="9" fillId="0" borderId="0" xfId="0" applyFont="1" applyFill="1" applyBorder="1" applyAlignment="1">
      <alignment horizontal="left" wrapText="1"/>
    </xf>
    <xf numFmtId="44" fontId="9" fillId="0" borderId="1" xfId="0" applyFont="1" applyFill="1" applyBorder="1" applyAlignment="1">
      <alignment horizontal="left" wrapText="1"/>
    </xf>
    <xf numFmtId="44" fontId="13" fillId="0" borderId="0" xfId="0" applyFont="1" applyFill="1" applyAlignment="1">
      <alignment vertical="top" wrapText="1"/>
    </xf>
    <xf numFmtId="44" fontId="9" fillId="0" borderId="0" xfId="0" applyFont="1" applyFill="1" applyAlignment="1">
      <alignment horizontal="left" wrapText="1"/>
    </xf>
    <xf numFmtId="44" fontId="9" fillId="0" borderId="1" xfId="0" applyFont="1" applyFill="1" applyBorder="1" applyAlignment="1">
      <alignment horizontal="center" wrapText="1"/>
    </xf>
    <xf numFmtId="44" fontId="9" fillId="0" borderId="0" xfId="0" applyFont="1" applyFill="1" applyAlignment="1">
      <alignment horizontal="left" wrapText="1"/>
    </xf>
    <xf numFmtId="49" fontId="5" fillId="0" borderId="3" xfId="0" applyNumberFormat="1" applyFont="1" applyFill="1" applyBorder="1" applyAlignment="1">
      <alignment horizontal="center" vertical="top"/>
    </xf>
    <xf numFmtId="2" fontId="5" fillId="0" borderId="3" xfId="0" applyNumberFormat="1" applyFont="1" applyFill="1" applyBorder="1" applyAlignment="1">
      <alignment horizontal="center" vertical="top"/>
    </xf>
    <xf numFmtId="165" fontId="5" fillId="0" borderId="3" xfId="0" applyNumberFormat="1" applyFont="1" applyFill="1" applyBorder="1" applyAlignment="1">
      <alignment horizontal="center" vertical="top"/>
    </xf>
    <xf numFmtId="44" fontId="5" fillId="0" borderId="3" xfId="0" applyNumberFormat="1" applyFont="1" applyFill="1" applyBorder="1" applyAlignment="1">
      <alignment horizontal="center" vertical="center"/>
    </xf>
    <xf numFmtId="44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Alignment="1">
      <alignment vertical="top"/>
    </xf>
    <xf numFmtId="164" fontId="5" fillId="0" borderId="3" xfId="0" applyNumberFormat="1" applyFont="1" applyFill="1" applyBorder="1" applyAlignment="1">
      <alignment horizontal="left" vertical="top"/>
    </xf>
    <xf numFmtId="1" fontId="5" fillId="0" borderId="3" xfId="0" applyNumberFormat="1" applyFont="1" applyFill="1" applyBorder="1" applyAlignment="1">
      <alignment horizontal="center" vertical="top"/>
    </xf>
    <xf numFmtId="1" fontId="5" fillId="0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left" vertical="center" wrapText="1" indent="1"/>
    </xf>
    <xf numFmtId="2" fontId="5" fillId="0" borderId="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/>
    <xf numFmtId="44" fontId="5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44" fontId="5" fillId="0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left" vertical="center" wrapText="1"/>
    </xf>
    <xf numFmtId="49" fontId="5" fillId="3" borderId="3" xfId="0" applyNumberFormat="1" applyFont="1" applyFill="1" applyBorder="1" applyAlignment="1">
      <alignment horizontal="left" vertical="center" wrapText="1" indent="1"/>
    </xf>
    <xf numFmtId="49" fontId="2" fillId="2" borderId="3" xfId="0" applyNumberFormat="1" applyFont="1" applyFill="1" applyBorder="1" applyAlignment="1">
      <alignment vertical="center" wrapText="1"/>
    </xf>
    <xf numFmtId="49" fontId="5" fillId="3" borderId="3" xfId="0" applyNumberFormat="1" applyFont="1" applyFill="1" applyBorder="1" applyAlignment="1">
      <alignment vertical="center" wrapText="1"/>
    </xf>
    <xf numFmtId="49" fontId="14" fillId="3" borderId="3" xfId="0" applyNumberFormat="1" applyFont="1" applyFill="1" applyBorder="1" applyAlignment="1">
      <alignment horizontal="left" vertical="center" wrapText="1" indent="1"/>
    </xf>
    <xf numFmtId="49" fontId="14" fillId="3" borderId="3" xfId="0" applyNumberFormat="1" applyFont="1" applyFill="1" applyBorder="1" applyAlignment="1">
      <alignment horizontal="center" vertical="center" wrapText="1"/>
    </xf>
    <xf numFmtId="2" fontId="14" fillId="3" borderId="3" xfId="0" applyNumberFormat="1" applyFont="1" applyFill="1" applyBorder="1" applyAlignment="1">
      <alignment horizontal="center" vertical="center" wrapText="1"/>
    </xf>
    <xf numFmtId="44" fontId="5" fillId="3" borderId="0" xfId="0" applyNumberFormat="1" applyFont="1" applyFill="1" applyAlignment="1">
      <alignment vertical="top"/>
    </xf>
    <xf numFmtId="49" fontId="5" fillId="3" borderId="3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vertical="center" wrapText="1"/>
    </xf>
    <xf numFmtId="0" fontId="14" fillId="0" borderId="2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4" fontId="5" fillId="0" borderId="3" xfId="0" applyNumberFormat="1" applyFont="1" applyFill="1" applyBorder="1" applyAlignment="1">
      <alignment horizontal="center" vertical="top"/>
    </xf>
    <xf numFmtId="4" fontId="5" fillId="3" borderId="2" xfId="0" applyNumberFormat="1" applyFont="1" applyFill="1" applyBorder="1" applyAlignment="1">
      <alignment vertical="center" wrapText="1"/>
    </xf>
    <xf numFmtId="0" fontId="5" fillId="3" borderId="2" xfId="0" applyNumberFormat="1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Alignment="1">
      <alignment vertical="center" wrapText="1"/>
    </xf>
    <xf numFmtId="44" fontId="16" fillId="0" borderId="0" xfId="0" applyNumberFormat="1" applyFont="1" applyFill="1" applyAlignment="1">
      <alignment vertical="center" wrapText="1"/>
    </xf>
    <xf numFmtId="44" fontId="16" fillId="0" borderId="0" xfId="0" applyNumberFormat="1" applyFont="1" applyFill="1" applyAlignment="1">
      <alignment horizontal="right" vertical="center" wrapText="1"/>
    </xf>
    <xf numFmtId="49" fontId="16" fillId="0" borderId="3" xfId="0" applyNumberFormat="1" applyFont="1" applyFill="1" applyBorder="1" applyAlignment="1">
      <alignment vertical="center" wrapText="1"/>
    </xf>
    <xf numFmtId="49" fontId="16" fillId="0" borderId="0" xfId="0" applyNumberFormat="1" applyFont="1" applyFill="1" applyBorder="1" applyAlignment="1">
      <alignment vertical="center" wrapText="1"/>
    </xf>
    <xf numFmtId="44" fontId="16" fillId="0" borderId="0" xfId="0" quotePrefix="1" applyNumberFormat="1" applyFont="1" applyFill="1" applyBorder="1" applyAlignment="1">
      <alignment horizontal="center" vertical="center" wrapText="1"/>
    </xf>
    <xf numFmtId="44" fontId="16" fillId="0" borderId="0" xfId="0" applyNumberFormat="1" applyFont="1" applyFill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44" fontId="16" fillId="0" borderId="3" xfId="0" quotePrefix="1" applyNumberFormat="1" applyFont="1" applyFill="1" applyBorder="1" applyAlignment="1">
      <alignment horizontal="center" vertical="center" wrapText="1"/>
    </xf>
    <xf numFmtId="44" fontId="16" fillId="0" borderId="0" xfId="0" applyNumberFormat="1" applyFont="1" applyFill="1" applyAlignment="1">
      <alignment vertical="top"/>
    </xf>
    <xf numFmtId="44" fontId="16" fillId="0" borderId="3" xfId="0" applyNumberFormat="1" applyFont="1" applyFill="1" applyBorder="1" applyAlignment="1">
      <alignment horizontal="center" vertical="center"/>
    </xf>
    <xf numFmtId="44" fontId="16" fillId="0" borderId="3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top"/>
    </xf>
    <xf numFmtId="164" fontId="16" fillId="0" borderId="3" xfId="0" applyNumberFormat="1" applyFont="1" applyFill="1" applyBorder="1" applyAlignment="1">
      <alignment horizontal="center" vertical="center"/>
    </xf>
    <xf numFmtId="44" fontId="16" fillId="0" borderId="0" xfId="0" applyNumberFormat="1" applyFont="1" applyFill="1" applyAlignment="1">
      <alignment horizontal="right" vertical="top"/>
    </xf>
    <xf numFmtId="44" fontId="16" fillId="0" borderId="14" xfId="0" applyNumberFormat="1" applyFont="1" applyFill="1" applyBorder="1" applyAlignment="1">
      <alignment vertical="top"/>
    </xf>
    <xf numFmtId="49" fontId="16" fillId="0" borderId="14" xfId="0" applyNumberFormat="1" applyFont="1" applyFill="1" applyBorder="1" applyAlignment="1"/>
    <xf numFmtId="49" fontId="16" fillId="0" borderId="3" xfId="0" applyNumberFormat="1" applyFont="1" applyFill="1" applyBorder="1" applyAlignment="1">
      <alignment horizontal="center" vertical="center" wrapText="1"/>
    </xf>
    <xf numFmtId="44" fontId="16" fillId="0" borderId="3" xfId="0" applyNumberFormat="1" applyFont="1" applyFill="1" applyBorder="1" applyAlignment="1">
      <alignment horizontal="center" vertical="top"/>
    </xf>
    <xf numFmtId="49" fontId="16" fillId="0" borderId="3" xfId="0" applyNumberFormat="1" applyFont="1" applyFill="1" applyBorder="1" applyAlignment="1">
      <alignment horizontal="left" vertical="center" wrapText="1" indent="3"/>
    </xf>
    <xf numFmtId="44" fontId="16" fillId="0" borderId="3" xfId="0" applyNumberFormat="1" applyFont="1" applyFill="1" applyBorder="1" applyAlignment="1">
      <alignment vertical="top"/>
    </xf>
    <xf numFmtId="49" fontId="16" fillId="0" borderId="3" xfId="0" applyNumberFormat="1" applyFont="1" applyFill="1" applyBorder="1" applyAlignment="1">
      <alignment horizontal="left" vertical="center" wrapText="1" indent="1"/>
    </xf>
    <xf numFmtId="49" fontId="9" fillId="0" borderId="1" xfId="0" applyNumberFormat="1" applyFont="1" applyFill="1" applyBorder="1" applyAlignment="1">
      <alignment horizontal="left" wrapText="1"/>
    </xf>
    <xf numFmtId="44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4" fontId="0" fillId="0" borderId="0" xfId="0" applyNumberFormat="1" applyFill="1" applyAlignment="1">
      <alignment vertical="top" wrapText="1"/>
    </xf>
    <xf numFmtId="44" fontId="11" fillId="0" borderId="0" xfId="0" applyFont="1" applyFill="1" applyAlignment="1">
      <alignment horizontal="center" vertical="top" wrapText="1"/>
    </xf>
    <xf numFmtId="44" fontId="11" fillId="0" borderId="0" xfId="0" applyFont="1" applyFill="1" applyAlignment="1">
      <alignment horizontal="center" vertical="center" wrapText="1"/>
    </xf>
    <xf numFmtId="44" fontId="13" fillId="0" borderId="0" xfId="0" applyFont="1" applyFill="1" applyAlignment="1">
      <alignment horizontal="center" vertical="top" wrapText="1"/>
    </xf>
    <xf numFmtId="44" fontId="9" fillId="0" borderId="0" xfId="0" applyFont="1" applyFill="1" applyAlignment="1">
      <alignment horizontal="right" wrapText="1"/>
    </xf>
    <xf numFmtId="44" fontId="9" fillId="0" borderId="0" xfId="0" applyFont="1" applyFill="1" applyAlignment="1">
      <alignment horizontal="center" vertical="center" wrapText="1"/>
    </xf>
    <xf numFmtId="44" fontId="9" fillId="0" borderId="1" xfId="0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horizontal="left" wrapText="1"/>
    </xf>
    <xf numFmtId="44" fontId="9" fillId="0" borderId="0" xfId="0" applyFont="1" applyFill="1" applyAlignment="1">
      <alignment horizontal="left" wrapText="1"/>
    </xf>
    <xf numFmtId="44" fontId="10" fillId="0" borderId="0" xfId="0" applyFont="1" applyFill="1" applyAlignment="1">
      <alignment horizontal="center" vertical="center" wrapText="1"/>
    </xf>
    <xf numFmtId="44" fontId="12" fillId="0" borderId="0" xfId="0" applyFont="1" applyFill="1" applyAlignment="1">
      <alignment horizontal="center" vertical="center" wrapText="1"/>
    </xf>
    <xf numFmtId="44" fontId="9" fillId="0" borderId="14" xfId="0" applyFont="1" applyFill="1" applyBorder="1" applyAlignment="1">
      <alignment horizontal="left" wrapText="1"/>
    </xf>
    <xf numFmtId="49" fontId="9" fillId="0" borderId="14" xfId="0" applyNumberFormat="1" applyFont="1" applyFill="1" applyBorder="1" applyAlignment="1">
      <alignment horizontal="left" wrapText="1"/>
    </xf>
    <xf numFmtId="49" fontId="5" fillId="0" borderId="15" xfId="0" applyNumberFormat="1" applyFont="1" applyFill="1" applyBorder="1" applyAlignment="1">
      <alignment horizontal="center" vertical="top" wrapText="1"/>
    </xf>
    <xf numFmtId="49" fontId="5" fillId="0" borderId="16" xfId="0" applyNumberFormat="1" applyFont="1" applyFill="1" applyBorder="1" applyAlignment="1">
      <alignment horizontal="center" vertical="top" wrapText="1"/>
    </xf>
    <xf numFmtId="49" fontId="5" fillId="0" borderId="17" xfId="0" applyNumberFormat="1" applyFont="1" applyFill="1" applyBorder="1" applyAlignment="1">
      <alignment horizontal="center" vertical="top" wrapText="1"/>
    </xf>
    <xf numFmtId="44" fontId="5" fillId="0" borderId="15" xfId="0" applyNumberFormat="1" applyFont="1" applyFill="1" applyBorder="1" applyAlignment="1">
      <alignment horizontal="center" vertical="top" wrapText="1"/>
    </xf>
    <xf numFmtId="44" fontId="5" fillId="0" borderId="16" xfId="0" applyNumberFormat="1" applyFont="1" applyFill="1" applyBorder="1" applyAlignment="1">
      <alignment horizontal="center" vertical="top" wrapText="1"/>
    </xf>
    <xf numFmtId="44" fontId="5" fillId="0" borderId="17" xfId="0" applyNumberFormat="1" applyFont="1" applyFill="1" applyBorder="1" applyAlignment="1">
      <alignment horizontal="center" vertical="top" wrapText="1"/>
    </xf>
    <xf numFmtId="49" fontId="5" fillId="0" borderId="15" xfId="0" applyNumberFormat="1" applyFont="1" applyFill="1" applyBorder="1" applyAlignment="1">
      <alignment horizontal="left" vertical="top" wrapText="1"/>
    </xf>
    <xf numFmtId="49" fontId="5" fillId="0" borderId="16" xfId="0" applyNumberFormat="1" applyFont="1" applyFill="1" applyBorder="1" applyAlignment="1">
      <alignment horizontal="left" vertical="top" wrapText="1"/>
    </xf>
    <xf numFmtId="49" fontId="5" fillId="0" borderId="17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center" vertical="center" wrapText="1"/>
    </xf>
    <xf numFmtId="0" fontId="16" fillId="0" borderId="12" xfId="0" applyNumberFormat="1" applyFont="1" applyFill="1" applyBorder="1" applyAlignment="1">
      <alignment horizontal="center" vertical="center" wrapText="1"/>
    </xf>
    <xf numFmtId="0" fontId="16" fillId="0" borderId="13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left"/>
    </xf>
    <xf numFmtId="44" fontId="4" fillId="0" borderId="11" xfId="0" applyNumberFormat="1" applyFont="1" applyFill="1" applyBorder="1" applyAlignment="1">
      <alignment horizontal="center" vertical="top"/>
    </xf>
    <xf numFmtId="44" fontId="4" fillId="0" borderId="13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Alignment="1">
      <alignment horizontal="left"/>
    </xf>
    <xf numFmtId="44" fontId="4" fillId="0" borderId="0" xfId="0" applyNumberFormat="1" applyFont="1" applyFill="1" applyAlignment="1">
      <alignment horizontal="center" vertical="center"/>
    </xf>
    <xf numFmtId="44" fontId="4" fillId="0" borderId="14" xfId="0" applyNumberFormat="1" applyFont="1" applyFill="1" applyBorder="1" applyAlignment="1">
      <alignment horizontal="center" vertical="center"/>
    </xf>
    <xf numFmtId="44" fontId="5" fillId="0" borderId="3" xfId="0" applyNumberFormat="1" applyFont="1" applyFill="1" applyBorder="1" applyAlignment="1">
      <alignment horizontal="center" vertical="center"/>
    </xf>
    <xf numFmtId="44" fontId="5" fillId="0" borderId="3" xfId="0" applyNumberFormat="1" applyFont="1" applyFill="1" applyBorder="1" applyAlignment="1">
      <alignment horizontal="center" vertical="center" wrapText="1"/>
    </xf>
    <xf numFmtId="44" fontId="5" fillId="0" borderId="3" xfId="0" applyNumberFormat="1" applyFont="1" applyFill="1" applyBorder="1" applyAlignment="1">
      <alignment horizontal="center" vertical="top"/>
    </xf>
    <xf numFmtId="44" fontId="4" fillId="0" borderId="14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/>
    <xf numFmtId="44" fontId="5" fillId="0" borderId="14" xfId="0" applyNumberFormat="1" applyFont="1" applyFill="1" applyBorder="1" applyAlignment="1">
      <alignment horizontal="left" wrapText="1"/>
    </xf>
    <xf numFmtId="44" fontId="5" fillId="0" borderId="14" xfId="0" applyNumberFormat="1" applyFont="1" applyFill="1" applyBorder="1" applyAlignment="1">
      <alignment horizontal="left"/>
    </xf>
    <xf numFmtId="49" fontId="16" fillId="0" borderId="0" xfId="0" applyNumberFormat="1" applyFont="1" applyFill="1" applyAlignment="1">
      <alignment horizontal="left"/>
    </xf>
    <xf numFmtId="44" fontId="17" fillId="0" borderId="11" xfId="0" applyNumberFormat="1" applyFont="1" applyFill="1" applyBorder="1" applyAlignment="1">
      <alignment horizontal="center" vertical="top"/>
    </xf>
    <xf numFmtId="44" fontId="17" fillId="0" borderId="13" xfId="0" applyNumberFormat="1" applyFont="1" applyFill="1" applyBorder="1" applyAlignment="1">
      <alignment horizontal="center" vertical="top"/>
    </xf>
    <xf numFmtId="44" fontId="17" fillId="0" borderId="0" xfId="0" applyNumberFormat="1" applyFont="1" applyFill="1" applyAlignment="1">
      <alignment horizontal="center" vertical="center"/>
    </xf>
    <xf numFmtId="44" fontId="5" fillId="0" borderId="14" xfId="0" applyNumberFormat="1" applyFont="1" applyFill="1" applyBorder="1" applyAlignment="1">
      <alignment horizontal="left" vertical="top"/>
    </xf>
    <xf numFmtId="44" fontId="5" fillId="0" borderId="0" xfId="0" applyNumberFormat="1" applyFont="1" applyFill="1" applyAlignment="1">
      <alignment horizontal="center" vertical="top"/>
    </xf>
    <xf numFmtId="44" fontId="5" fillId="0" borderId="14" xfId="0" applyNumberFormat="1" applyFont="1" applyFill="1" applyBorder="1" applyAlignment="1"/>
    <xf numFmtId="49" fontId="5" fillId="0" borderId="0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"/>
  <sheetViews>
    <sheetView view="pageBreakPreview" zoomScale="115" zoomScaleNormal="115" zoomScaleSheetLayoutView="115" workbookViewId="0">
      <selection activeCell="L17" sqref="L17"/>
    </sheetView>
  </sheetViews>
  <sheetFormatPr defaultColWidth="9.33203125" defaultRowHeight="12.75"/>
  <cols>
    <col min="1" max="1" width="52.5" style="1" customWidth="1"/>
    <col min="2" max="2" width="16" style="1" customWidth="1"/>
    <col min="3" max="3" width="22" style="1" customWidth="1"/>
    <col min="4" max="4" width="11.83203125" style="1" customWidth="1"/>
    <col min="5" max="5" width="16.83203125" style="1" customWidth="1"/>
    <col min="6" max="6" width="8.33203125" style="1" customWidth="1"/>
    <col min="7" max="7" width="38" style="1" customWidth="1"/>
    <col min="8" max="16384" width="9.33203125" style="1"/>
  </cols>
  <sheetData>
    <row r="1" spans="1:7">
      <c r="A1" s="53" t="s">
        <v>0</v>
      </c>
      <c r="B1" s="53"/>
      <c r="C1" s="53"/>
      <c r="D1" s="53"/>
      <c r="E1" s="53"/>
      <c r="F1" s="53"/>
      <c r="G1" s="53"/>
    </row>
    <row r="2" spans="1:7" ht="14.45" customHeight="1">
      <c r="A2" s="54" t="s">
        <v>0</v>
      </c>
      <c r="B2" s="54" t="s">
        <v>0</v>
      </c>
      <c r="C2" s="54" t="s">
        <v>0</v>
      </c>
      <c r="D2" s="54" t="s">
        <v>0</v>
      </c>
      <c r="E2" s="54" t="s">
        <v>0</v>
      </c>
      <c r="F2" s="54" t="s">
        <v>0</v>
      </c>
      <c r="G2" s="54" t="s">
        <v>1</v>
      </c>
    </row>
    <row r="3" spans="1:7" ht="19.5" customHeight="1">
      <c r="A3" s="54" t="s">
        <v>0</v>
      </c>
      <c r="B3" s="54" t="s">
        <v>0</v>
      </c>
      <c r="C3" s="54" t="s">
        <v>0</v>
      </c>
      <c r="D3" s="54" t="s">
        <v>0</v>
      </c>
      <c r="E3" s="131" t="s">
        <v>262</v>
      </c>
      <c r="F3" s="131"/>
      <c r="G3" s="55" t="s">
        <v>266</v>
      </c>
    </row>
    <row r="4" spans="1:7" ht="19.5" customHeight="1">
      <c r="A4" s="54" t="s">
        <v>0</v>
      </c>
      <c r="B4" s="54" t="s">
        <v>0</v>
      </c>
      <c r="C4" s="54" t="s">
        <v>0</v>
      </c>
      <c r="D4" s="54" t="s">
        <v>0</v>
      </c>
      <c r="E4" s="54" t="s">
        <v>0</v>
      </c>
      <c r="F4" s="54" t="s">
        <v>0</v>
      </c>
      <c r="G4" s="58" t="s">
        <v>267</v>
      </c>
    </row>
    <row r="5" spans="1:7" ht="19.5" customHeight="1">
      <c r="A5" s="54"/>
      <c r="B5" s="54"/>
      <c r="C5" s="54"/>
      <c r="D5" s="54"/>
      <c r="E5" s="54"/>
      <c r="F5" s="54"/>
      <c r="G5" s="60"/>
    </row>
    <row r="6" spans="1:7" ht="19.5" customHeight="1">
      <c r="A6" s="54"/>
      <c r="B6" s="54"/>
      <c r="C6" s="54"/>
      <c r="D6" s="54"/>
      <c r="E6" s="54"/>
      <c r="F6" s="54"/>
      <c r="G6" s="60"/>
    </row>
    <row r="7" spans="1:7" ht="19.5" customHeight="1">
      <c r="A7" s="54"/>
      <c r="B7" s="54"/>
      <c r="C7" s="54"/>
      <c r="D7" s="54"/>
      <c r="E7" s="54"/>
      <c r="F7" s="54"/>
      <c r="G7" s="60"/>
    </row>
    <row r="8" spans="1:7" ht="19.5" customHeight="1">
      <c r="A8" s="54"/>
      <c r="B8" s="54"/>
      <c r="C8" s="54"/>
      <c r="D8" s="54"/>
      <c r="E8" s="54"/>
      <c r="F8" s="54"/>
      <c r="G8" s="60"/>
    </row>
    <row r="9" spans="1:7" ht="14.45" customHeight="1">
      <c r="A9" s="54" t="s">
        <v>0</v>
      </c>
      <c r="B9" s="129" t="s">
        <v>2</v>
      </c>
      <c r="C9" s="129"/>
      <c r="D9" s="129"/>
      <c r="E9" s="129"/>
      <c r="F9" s="129"/>
      <c r="G9" s="54" t="s">
        <v>0</v>
      </c>
    </row>
    <row r="10" spans="1:7" ht="13.5" customHeight="1">
      <c r="A10" s="54" t="s">
        <v>0</v>
      </c>
      <c r="B10" s="136" t="s">
        <v>0</v>
      </c>
      <c r="C10" s="136"/>
      <c r="D10" s="136"/>
      <c r="E10" s="136"/>
      <c r="F10" s="54" t="s">
        <v>0</v>
      </c>
      <c r="G10" s="54" t="s">
        <v>0</v>
      </c>
    </row>
    <row r="11" spans="1:7" ht="38.25" customHeight="1">
      <c r="A11" s="54" t="s">
        <v>0</v>
      </c>
      <c r="B11" s="128" t="s">
        <v>404</v>
      </c>
      <c r="C11" s="128"/>
      <c r="D11" s="128"/>
      <c r="E11" s="128"/>
      <c r="F11" s="128"/>
      <c r="G11" s="54" t="s">
        <v>0</v>
      </c>
    </row>
    <row r="12" spans="1:7" ht="19.5" customHeight="1">
      <c r="A12" s="54" t="s">
        <v>0</v>
      </c>
      <c r="B12" s="132" t="s">
        <v>452</v>
      </c>
      <c r="C12" s="132"/>
      <c r="D12" s="132"/>
      <c r="E12" s="132"/>
      <c r="F12" s="54" t="s">
        <v>0</v>
      </c>
      <c r="G12" s="54" t="s">
        <v>0</v>
      </c>
    </row>
    <row r="13" spans="1:7" ht="12.75" customHeight="1">
      <c r="A13" s="54" t="s">
        <v>0</v>
      </c>
      <c r="B13" s="137" t="s">
        <v>263</v>
      </c>
      <c r="C13" s="137"/>
      <c r="D13" s="137"/>
      <c r="E13" s="137"/>
      <c r="F13" s="54" t="s">
        <v>0</v>
      </c>
      <c r="G13" s="54" t="s">
        <v>0</v>
      </c>
    </row>
    <row r="14" spans="1:7" ht="18.2" customHeight="1">
      <c r="A14" s="54" t="s">
        <v>0</v>
      </c>
      <c r="B14" s="132" t="s">
        <v>0</v>
      </c>
      <c r="C14" s="132"/>
      <c r="D14" s="132"/>
      <c r="E14" s="54" t="s">
        <v>0</v>
      </c>
      <c r="F14" s="54" t="s">
        <v>0</v>
      </c>
      <c r="G14" s="54" t="s">
        <v>0</v>
      </c>
    </row>
    <row r="15" spans="1:7" ht="30" customHeight="1">
      <c r="A15" s="58" t="s">
        <v>3</v>
      </c>
      <c r="B15" s="133" t="s">
        <v>411</v>
      </c>
      <c r="C15" s="133"/>
      <c r="D15" s="133"/>
      <c r="E15" s="133"/>
      <c r="F15" s="133"/>
      <c r="G15" s="133"/>
    </row>
    <row r="16" spans="1:7" ht="28.9" customHeight="1">
      <c r="A16" s="58" t="s">
        <v>4</v>
      </c>
      <c r="B16" s="138" t="s">
        <v>412</v>
      </c>
      <c r="C16" s="138"/>
      <c r="D16" s="138"/>
      <c r="E16" s="138"/>
      <c r="F16" s="138"/>
      <c r="G16" s="138"/>
    </row>
    <row r="17" spans="1:7" ht="29.25" customHeight="1">
      <c r="A17" s="58" t="s">
        <v>5</v>
      </c>
      <c r="B17" s="134" t="s">
        <v>413</v>
      </c>
      <c r="C17" s="134"/>
      <c r="D17" s="56" t="s">
        <v>0</v>
      </c>
      <c r="E17" s="135" t="s">
        <v>6</v>
      </c>
      <c r="F17" s="135"/>
      <c r="G17" s="123" t="s">
        <v>414</v>
      </c>
    </row>
    <row r="18" spans="1:7" ht="21.6" customHeight="1">
      <c r="A18" s="58" t="s">
        <v>264</v>
      </c>
      <c r="B18" s="139"/>
      <c r="C18" s="139"/>
      <c r="D18" s="58" t="s">
        <v>0</v>
      </c>
      <c r="E18" s="135" t="s">
        <v>0</v>
      </c>
      <c r="F18" s="135"/>
      <c r="G18" s="58" t="s">
        <v>0</v>
      </c>
    </row>
    <row r="19" spans="1:7" ht="28.9" customHeight="1">
      <c r="A19" s="58" t="s">
        <v>7</v>
      </c>
      <c r="B19" s="133" t="s">
        <v>265</v>
      </c>
      <c r="C19" s="133"/>
      <c r="D19" s="133"/>
      <c r="E19" s="133"/>
      <c r="F19" s="133"/>
      <c r="G19" s="133"/>
    </row>
    <row r="20" spans="1:7" ht="22.5" customHeight="1">
      <c r="A20" s="58" t="s">
        <v>8</v>
      </c>
      <c r="B20" s="59" t="s">
        <v>9</v>
      </c>
      <c r="C20" s="58" t="s">
        <v>0</v>
      </c>
      <c r="D20" s="58" t="s">
        <v>0</v>
      </c>
      <c r="E20" s="58" t="s">
        <v>10</v>
      </c>
      <c r="F20" s="59" t="s">
        <v>11</v>
      </c>
      <c r="G20" s="58" t="s">
        <v>0</v>
      </c>
    </row>
    <row r="21" spans="1:7" ht="14.45" customHeight="1">
      <c r="A21" s="53"/>
      <c r="B21" s="53"/>
      <c r="C21" s="53"/>
      <c r="D21" s="53"/>
      <c r="E21" s="53"/>
      <c r="F21" s="53"/>
      <c r="G21" s="53"/>
    </row>
    <row r="22" spans="1:7" ht="14.45" customHeight="1">
      <c r="A22" s="53"/>
      <c r="B22" s="53"/>
      <c r="C22" s="53"/>
      <c r="D22" s="53"/>
      <c r="E22" s="53"/>
      <c r="F22" s="53"/>
      <c r="G22" s="53"/>
    </row>
    <row r="23" spans="1:7" ht="14.45" customHeight="1">
      <c r="A23" s="53"/>
      <c r="B23" s="53"/>
      <c r="C23" s="53"/>
      <c r="D23" s="53"/>
      <c r="E23" s="53"/>
      <c r="F23" s="53"/>
      <c r="G23" s="53"/>
    </row>
    <row r="24" spans="1:7">
      <c r="A24" s="58"/>
      <c r="B24" s="53"/>
      <c r="C24" s="53"/>
      <c r="D24" s="53"/>
      <c r="E24" s="53"/>
      <c r="F24" s="53"/>
      <c r="G24" s="53"/>
    </row>
    <row r="25" spans="1:7" ht="31.5" customHeight="1">
      <c r="A25" s="53"/>
      <c r="B25" s="53"/>
      <c r="C25" s="53"/>
      <c r="D25" s="53"/>
      <c r="E25" s="53"/>
      <c r="F25" s="53"/>
      <c r="G25" s="53"/>
    </row>
    <row r="26" spans="1:7" ht="15.75">
      <c r="A26" s="130" t="s">
        <v>415</v>
      </c>
      <c r="B26" s="130"/>
      <c r="C26" s="57"/>
      <c r="D26" s="130" t="s">
        <v>416</v>
      </c>
      <c r="E26" s="130"/>
      <c r="F26" s="130"/>
      <c r="G26" s="130"/>
    </row>
    <row r="27" spans="1:7">
      <c r="A27" s="53"/>
      <c r="B27" s="53"/>
      <c r="C27" s="53"/>
      <c r="D27" s="53"/>
      <c r="E27" s="53"/>
      <c r="F27" s="53"/>
      <c r="G27" s="53"/>
    </row>
  </sheetData>
  <mergeCells count="16">
    <mergeCell ref="B11:F11"/>
    <mergeCell ref="B9:F9"/>
    <mergeCell ref="A26:B26"/>
    <mergeCell ref="D26:G26"/>
    <mergeCell ref="E3:F3"/>
    <mergeCell ref="B14:D14"/>
    <mergeCell ref="B15:G15"/>
    <mergeCell ref="B17:C17"/>
    <mergeCell ref="E17:F17"/>
    <mergeCell ref="B10:E10"/>
    <mergeCell ref="B12:E12"/>
    <mergeCell ref="B13:E13"/>
    <mergeCell ref="B16:G16"/>
    <mergeCell ref="B18:C18"/>
    <mergeCell ref="E18:F18"/>
    <mergeCell ref="B19:G19"/>
  </mergeCells>
  <printOptions horizontalCentered="1"/>
  <pageMargins left="0.19685040000000001" right="3.9370079999999997E-3" top="0.39370080000000002" bottom="0.39370080000000002" header="0.3" footer="0.3"/>
  <pageSetup paperSize="9" scale="9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view="pageBreakPreview" zoomScale="120" zoomScaleNormal="115" zoomScaleSheetLayoutView="120" workbookViewId="0">
      <selection activeCell="D25" sqref="D25"/>
    </sheetView>
  </sheetViews>
  <sheetFormatPr defaultColWidth="9.33203125" defaultRowHeight="14.25"/>
  <cols>
    <col min="1" max="1" width="9.33203125" style="25"/>
    <col min="2" max="2" width="41.1640625" style="25" customWidth="1"/>
    <col min="3" max="3" width="25" style="25" customWidth="1"/>
    <col min="4" max="4" width="21.1640625" style="25" customWidth="1"/>
    <col min="5" max="5" width="17.1640625" style="25" customWidth="1"/>
    <col min="6" max="16384" width="9.33203125" style="25"/>
  </cols>
  <sheetData>
    <row r="1" spans="1:5" ht="3.75" customHeight="1"/>
    <row r="2" spans="1:5" ht="17.25" customHeight="1">
      <c r="E2" s="48"/>
    </row>
    <row r="3" spans="1:5" ht="24" customHeight="1">
      <c r="A3" s="178" t="s">
        <v>202</v>
      </c>
      <c r="B3" s="178"/>
      <c r="C3" s="178"/>
      <c r="D3" s="178"/>
      <c r="E3" s="178"/>
    </row>
    <row r="4" spans="1:5" ht="20.25" customHeight="1">
      <c r="A4" s="177" t="s">
        <v>175</v>
      </c>
      <c r="B4" s="177"/>
      <c r="C4" s="174" t="s">
        <v>345</v>
      </c>
      <c r="D4" s="174"/>
      <c r="E4" s="174"/>
    </row>
    <row r="6" spans="1:5" ht="20.25" customHeight="1">
      <c r="A6" s="177" t="s">
        <v>174</v>
      </c>
      <c r="B6" s="177"/>
      <c r="C6" s="174" t="s">
        <v>341</v>
      </c>
      <c r="D6" s="174"/>
      <c r="E6" s="174"/>
    </row>
    <row r="8" spans="1:5" ht="51.75" customHeight="1">
      <c r="A8" s="33" t="s">
        <v>163</v>
      </c>
      <c r="B8" s="22" t="s">
        <v>21</v>
      </c>
      <c r="C8" s="22" t="s">
        <v>203</v>
      </c>
      <c r="D8" s="124" t="s">
        <v>424</v>
      </c>
      <c r="E8" s="22" t="s">
        <v>205</v>
      </c>
    </row>
    <row r="9" spans="1:5">
      <c r="A9" s="26">
        <v>1</v>
      </c>
      <c r="B9" s="26">
        <v>2</v>
      </c>
      <c r="C9" s="26">
        <v>3</v>
      </c>
      <c r="D9" s="26">
        <v>4</v>
      </c>
      <c r="E9" s="26">
        <v>5</v>
      </c>
    </row>
    <row r="10" spans="1:5" ht="85.5">
      <c r="A10" s="29">
        <v>1</v>
      </c>
      <c r="B10" s="37" t="s">
        <v>347</v>
      </c>
      <c r="C10" s="67">
        <v>795</v>
      </c>
      <c r="D10" s="66" t="s">
        <v>423</v>
      </c>
      <c r="E10" s="67">
        <f>C10*D10</f>
        <v>48299.999220000005</v>
      </c>
    </row>
    <row r="11" spans="1:5">
      <c r="A11" s="175" t="s">
        <v>172</v>
      </c>
      <c r="B11" s="176"/>
      <c r="C11" s="33" t="s">
        <v>111</v>
      </c>
      <c r="D11" s="33" t="s">
        <v>111</v>
      </c>
      <c r="E11" s="62">
        <f>SUM(E10:E10)</f>
        <v>48299.999220000005</v>
      </c>
    </row>
    <row r="13" spans="1:5">
      <c r="A13" s="25" t="s">
        <v>442</v>
      </c>
    </row>
    <row r="14" spans="1:5">
      <c r="A14" s="25" t="s">
        <v>443</v>
      </c>
    </row>
  </sheetData>
  <mergeCells count="6">
    <mergeCell ref="A4:B4"/>
    <mergeCell ref="A6:B6"/>
    <mergeCell ref="A11:B11"/>
    <mergeCell ref="A3:E3"/>
    <mergeCell ref="C4:E4"/>
    <mergeCell ref="C6:E6"/>
  </mergeCells>
  <pageMargins left="0.7" right="0.7" top="0.75" bottom="0.75" header="0.3" footer="0.3"/>
  <pageSetup paperSize="9" scale="8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7"/>
  <sheetViews>
    <sheetView view="pageBreakPreview" topLeftCell="A7" zoomScaleNormal="115" zoomScaleSheetLayoutView="100" workbookViewId="0">
      <selection activeCell="B28" sqref="B28"/>
    </sheetView>
  </sheetViews>
  <sheetFormatPr defaultColWidth="9.33203125" defaultRowHeight="14.25"/>
  <cols>
    <col min="1" max="1" width="9.33203125" style="25"/>
    <col min="2" max="2" width="45.33203125" style="25" customWidth="1"/>
    <col min="3" max="3" width="25" style="25" customWidth="1"/>
    <col min="4" max="4" width="21.1640625" style="25" customWidth="1"/>
    <col min="5" max="5" width="17.1640625" style="25" customWidth="1"/>
    <col min="6" max="16384" width="9.33203125" style="25"/>
  </cols>
  <sheetData>
    <row r="2" spans="1:5" ht="24" customHeight="1">
      <c r="A2" s="178" t="s">
        <v>206</v>
      </c>
      <c r="B2" s="178"/>
      <c r="C2" s="178"/>
      <c r="D2" s="178"/>
      <c r="E2" s="178"/>
    </row>
    <row r="3" spans="1:5" ht="29.25" customHeight="1">
      <c r="A3" s="177" t="s">
        <v>175</v>
      </c>
      <c r="B3" s="177"/>
      <c r="C3" s="185" t="s">
        <v>406</v>
      </c>
      <c r="D3" s="186"/>
      <c r="E3" s="186"/>
    </row>
    <row r="5" spans="1:5" ht="20.25" customHeight="1">
      <c r="A5" s="177" t="s">
        <v>174</v>
      </c>
      <c r="B5" s="177"/>
      <c r="C5" s="174" t="s">
        <v>341</v>
      </c>
      <c r="D5" s="174"/>
      <c r="E5" s="174"/>
    </row>
    <row r="7" spans="1:5" ht="24" customHeight="1">
      <c r="A7" s="179" t="s">
        <v>215</v>
      </c>
      <c r="B7" s="179"/>
      <c r="C7" s="179"/>
      <c r="D7" s="179"/>
      <c r="E7" s="179"/>
    </row>
    <row r="8" spans="1:5" ht="99" customHeight="1">
      <c r="A8" s="33" t="s">
        <v>163</v>
      </c>
      <c r="B8" s="22" t="s">
        <v>176</v>
      </c>
      <c r="C8" s="22" t="s">
        <v>207</v>
      </c>
      <c r="D8" s="22" t="s">
        <v>208</v>
      </c>
      <c r="E8" s="22" t="s">
        <v>209</v>
      </c>
    </row>
    <row r="9" spans="1:5">
      <c r="A9" s="26">
        <v>1</v>
      </c>
      <c r="B9" s="26">
        <v>2</v>
      </c>
      <c r="C9" s="26">
        <v>3</v>
      </c>
      <c r="D9" s="26">
        <v>4</v>
      </c>
      <c r="E9" s="26">
        <v>5</v>
      </c>
    </row>
    <row r="10" spans="1:5" ht="30.75" customHeight="1">
      <c r="A10" s="29">
        <v>1</v>
      </c>
      <c r="B10" s="23" t="s">
        <v>210</v>
      </c>
      <c r="C10" s="67">
        <v>2181818</v>
      </c>
      <c r="D10" s="66">
        <v>2.2000000000000002</v>
      </c>
      <c r="E10" s="67">
        <f>C10*2.2%</f>
        <v>47999.996000000006</v>
      </c>
    </row>
    <row r="11" spans="1:5" ht="21" customHeight="1">
      <c r="A11" s="29"/>
      <c r="B11" s="30" t="s">
        <v>211</v>
      </c>
      <c r="C11" s="67">
        <v>2181818</v>
      </c>
      <c r="D11" s="66">
        <v>2.2000000000000002</v>
      </c>
      <c r="E11" s="67">
        <v>48000</v>
      </c>
    </row>
    <row r="12" spans="1:5" ht="21" customHeight="1">
      <c r="A12" s="29"/>
      <c r="B12" s="36" t="s">
        <v>212</v>
      </c>
      <c r="C12" s="65" t="s">
        <v>342</v>
      </c>
      <c r="D12" s="65" t="s">
        <v>342</v>
      </c>
      <c r="E12" s="67" t="s">
        <v>342</v>
      </c>
    </row>
    <row r="13" spans="1:5" ht="21" customHeight="1">
      <c r="A13" s="29"/>
      <c r="B13" s="30" t="s">
        <v>213</v>
      </c>
      <c r="C13" s="67"/>
      <c r="D13" s="66">
        <v>2.2000000000000002</v>
      </c>
      <c r="E13" s="67">
        <f t="shared" ref="E13" si="0">C13*2.2%</f>
        <v>0</v>
      </c>
    </row>
    <row r="14" spans="1:5" ht="21" customHeight="1">
      <c r="A14" s="29"/>
      <c r="B14" s="36" t="s">
        <v>212</v>
      </c>
      <c r="C14" s="65" t="s">
        <v>342</v>
      </c>
      <c r="D14" s="65" t="s">
        <v>342</v>
      </c>
      <c r="E14" s="67" t="s">
        <v>342</v>
      </c>
    </row>
    <row r="15" spans="1:5">
      <c r="A15" s="175" t="s">
        <v>172</v>
      </c>
      <c r="B15" s="176"/>
      <c r="C15" s="33"/>
      <c r="D15" s="33" t="s">
        <v>111</v>
      </c>
      <c r="E15" s="62">
        <f>E10</f>
        <v>47999.996000000006</v>
      </c>
    </row>
    <row r="17" spans="1:5" s="110" customFormat="1"/>
    <row r="18" spans="1:5" ht="24" customHeight="1">
      <c r="A18" s="179" t="s">
        <v>216</v>
      </c>
      <c r="B18" s="179"/>
      <c r="C18" s="179"/>
      <c r="D18" s="179"/>
      <c r="E18" s="179"/>
    </row>
    <row r="19" spans="1:5" ht="34.5" customHeight="1">
      <c r="A19" s="33" t="s">
        <v>163</v>
      </c>
      <c r="B19" s="22" t="s">
        <v>176</v>
      </c>
      <c r="C19" s="22" t="s">
        <v>207</v>
      </c>
      <c r="D19" s="22" t="s">
        <v>208</v>
      </c>
      <c r="E19" s="22" t="s">
        <v>214</v>
      </c>
    </row>
    <row r="20" spans="1:5">
      <c r="A20" s="26">
        <v>1</v>
      </c>
      <c r="B20" s="26">
        <v>2</v>
      </c>
      <c r="C20" s="26">
        <v>3</v>
      </c>
      <c r="D20" s="26">
        <v>4</v>
      </c>
      <c r="E20" s="26">
        <v>5</v>
      </c>
    </row>
    <row r="21" spans="1:5">
      <c r="A21" s="26">
        <v>1</v>
      </c>
      <c r="B21" s="69" t="s">
        <v>425</v>
      </c>
      <c r="C21" s="26">
        <v>10</v>
      </c>
      <c r="D21" s="26">
        <v>40</v>
      </c>
      <c r="E21" s="63">
        <f>C21*D21</f>
        <v>400</v>
      </c>
    </row>
    <row r="22" spans="1:5">
      <c r="A22" s="29">
        <v>2</v>
      </c>
      <c r="B22" s="23" t="s">
        <v>426</v>
      </c>
      <c r="C22" s="66">
        <v>110</v>
      </c>
      <c r="D22" s="61">
        <v>40</v>
      </c>
      <c r="E22" s="62">
        <f>C22*D22</f>
        <v>4400</v>
      </c>
    </row>
    <row r="23" spans="1:5" ht="28.5">
      <c r="A23" s="29">
        <v>3</v>
      </c>
      <c r="B23" s="23" t="s">
        <v>336</v>
      </c>
      <c r="C23" s="64" t="s">
        <v>111</v>
      </c>
      <c r="D23" s="64" t="s">
        <v>111</v>
      </c>
      <c r="E23" s="62"/>
    </row>
    <row r="24" spans="1:5" ht="42.75">
      <c r="A24" s="29">
        <v>3</v>
      </c>
      <c r="B24" s="23" t="s">
        <v>337</v>
      </c>
      <c r="C24" s="64" t="s">
        <v>111</v>
      </c>
      <c r="D24" s="64" t="s">
        <v>111</v>
      </c>
      <c r="E24" s="62">
        <v>10160</v>
      </c>
    </row>
    <row r="25" spans="1:5">
      <c r="A25" s="175" t="s">
        <v>172</v>
      </c>
      <c r="B25" s="176"/>
      <c r="C25" s="33" t="s">
        <v>111</v>
      </c>
      <c r="D25" s="33" t="s">
        <v>111</v>
      </c>
      <c r="E25" s="62">
        <f>E21+E22+E23+E24</f>
        <v>14960</v>
      </c>
    </row>
    <row r="26" spans="1:5">
      <c r="A26" s="25" t="s">
        <v>439</v>
      </c>
    </row>
    <row r="27" spans="1:5">
      <c r="A27" s="25" t="s">
        <v>440</v>
      </c>
      <c r="B27" s="25" t="s">
        <v>441</v>
      </c>
    </row>
  </sheetData>
  <mergeCells count="9">
    <mergeCell ref="A18:E18"/>
    <mergeCell ref="A25:B25"/>
    <mergeCell ref="A2:E2"/>
    <mergeCell ref="A3:B3"/>
    <mergeCell ref="A5:B5"/>
    <mergeCell ref="A15:B15"/>
    <mergeCell ref="A7:E7"/>
    <mergeCell ref="C3:E3"/>
    <mergeCell ref="C5:E5"/>
  </mergeCells>
  <pageMargins left="0.7" right="0.7" top="0.75" bottom="0.75" header="0.3" footer="0.3"/>
  <pageSetup paperSize="9" scale="8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view="pageBreakPreview" zoomScale="110" zoomScaleNormal="115" zoomScaleSheetLayoutView="110" workbookViewId="0">
      <selection activeCell="E14" sqref="E14"/>
    </sheetView>
  </sheetViews>
  <sheetFormatPr defaultColWidth="9.33203125" defaultRowHeight="14.25"/>
  <cols>
    <col min="1" max="1" width="9.33203125" style="25"/>
    <col min="2" max="2" width="41.1640625" style="25" customWidth="1"/>
    <col min="3" max="3" width="25" style="25" customWidth="1"/>
    <col min="4" max="4" width="21.1640625" style="25" customWidth="1"/>
    <col min="5" max="5" width="23.6640625" style="25" customWidth="1"/>
    <col min="6" max="16384" width="9.33203125" style="25"/>
  </cols>
  <sheetData>
    <row r="1" spans="1:5">
      <c r="A1" s="110"/>
      <c r="B1" s="110"/>
      <c r="C1" s="110"/>
      <c r="D1" s="110"/>
      <c r="E1" s="115"/>
    </row>
    <row r="2" spans="1:5" ht="24" customHeight="1">
      <c r="A2" s="190" t="s">
        <v>217</v>
      </c>
      <c r="B2" s="190"/>
      <c r="C2" s="190"/>
      <c r="D2" s="190"/>
      <c r="E2" s="190"/>
    </row>
    <row r="3" spans="1:5" ht="20.25" customHeight="1">
      <c r="A3" s="187" t="s">
        <v>175</v>
      </c>
      <c r="B3" s="187"/>
      <c r="C3" s="116" t="s">
        <v>342</v>
      </c>
      <c r="D3" s="116"/>
      <c r="E3" s="116"/>
    </row>
    <row r="4" spans="1:5">
      <c r="A4" s="110"/>
      <c r="B4" s="110"/>
      <c r="C4" s="110"/>
      <c r="D4" s="110"/>
      <c r="E4" s="110"/>
    </row>
    <row r="5" spans="1:5" ht="20.25" customHeight="1">
      <c r="A5" s="187" t="s">
        <v>174</v>
      </c>
      <c r="B5" s="187"/>
      <c r="C5" s="117" t="s">
        <v>342</v>
      </c>
      <c r="D5" s="116"/>
      <c r="E5" s="116"/>
    </row>
    <row r="6" spans="1:5">
      <c r="A6" s="110"/>
      <c r="B6" s="110"/>
      <c r="C6" s="110"/>
      <c r="D6" s="110"/>
      <c r="E6" s="110"/>
    </row>
    <row r="7" spans="1:5" ht="56.25" customHeight="1">
      <c r="A7" s="111" t="s">
        <v>163</v>
      </c>
      <c r="B7" s="112" t="s">
        <v>21</v>
      </c>
      <c r="C7" s="112" t="s">
        <v>203</v>
      </c>
      <c r="D7" s="112" t="s">
        <v>204</v>
      </c>
      <c r="E7" s="112" t="s">
        <v>205</v>
      </c>
    </row>
    <row r="8" spans="1:5">
      <c r="A8" s="113">
        <v>1</v>
      </c>
      <c r="B8" s="113">
        <v>2</v>
      </c>
      <c r="C8" s="113">
        <v>3</v>
      </c>
      <c r="D8" s="113">
        <v>4</v>
      </c>
      <c r="E8" s="113">
        <v>5</v>
      </c>
    </row>
    <row r="9" spans="1:5" ht="21" customHeight="1">
      <c r="A9" s="114" t="s">
        <v>342</v>
      </c>
      <c r="B9" s="118" t="s">
        <v>342</v>
      </c>
      <c r="C9" s="119" t="s">
        <v>342</v>
      </c>
      <c r="D9" s="119" t="s">
        <v>342</v>
      </c>
      <c r="E9" s="119" t="s">
        <v>342</v>
      </c>
    </row>
    <row r="10" spans="1:5" ht="21" customHeight="1">
      <c r="A10" s="114"/>
      <c r="B10" s="120"/>
      <c r="C10" s="121"/>
      <c r="D10" s="121"/>
      <c r="E10" s="121"/>
    </row>
    <row r="11" spans="1:5" ht="21" customHeight="1">
      <c r="A11" s="114"/>
      <c r="B11" s="122"/>
      <c r="C11" s="121"/>
      <c r="D11" s="121"/>
      <c r="E11" s="121"/>
    </row>
    <row r="12" spans="1:5">
      <c r="A12" s="188" t="s">
        <v>172</v>
      </c>
      <c r="B12" s="189"/>
      <c r="C12" s="111" t="s">
        <v>111</v>
      </c>
      <c r="D12" s="111" t="s">
        <v>111</v>
      </c>
      <c r="E12" s="119" t="s">
        <v>342</v>
      </c>
    </row>
    <row r="13" spans="1:5">
      <c r="A13" s="110"/>
      <c r="B13" s="110"/>
      <c r="C13" s="110"/>
      <c r="D13" s="110"/>
      <c r="E13" s="110"/>
    </row>
    <row r="14" spans="1:5">
      <c r="A14" s="110"/>
      <c r="B14" s="110"/>
      <c r="C14" s="110"/>
      <c r="D14" s="110"/>
      <c r="E14" s="115"/>
    </row>
    <row r="15" spans="1:5">
      <c r="A15" s="190" t="s">
        <v>255</v>
      </c>
      <c r="B15" s="190"/>
      <c r="C15" s="190"/>
      <c r="D15" s="190"/>
      <c r="E15" s="190"/>
    </row>
    <row r="16" spans="1:5">
      <c r="A16" s="187" t="s">
        <v>175</v>
      </c>
      <c r="B16" s="187"/>
      <c r="C16" s="116" t="s">
        <v>342</v>
      </c>
      <c r="D16" s="116"/>
      <c r="E16" s="116"/>
    </row>
    <row r="17" spans="1:5">
      <c r="A17" s="110"/>
      <c r="B17" s="110"/>
      <c r="C17" s="110"/>
      <c r="D17" s="110"/>
      <c r="E17" s="110"/>
    </row>
    <row r="18" spans="1:5">
      <c r="A18" s="187" t="s">
        <v>174</v>
      </c>
      <c r="B18" s="187"/>
      <c r="C18" s="117" t="s">
        <v>342</v>
      </c>
      <c r="D18" s="116"/>
      <c r="E18" s="116"/>
    </row>
    <row r="19" spans="1:5">
      <c r="A19" s="110"/>
      <c r="B19" s="110"/>
      <c r="C19" s="110"/>
      <c r="D19" s="110"/>
      <c r="E19" s="110"/>
    </row>
    <row r="20" spans="1:5" ht="42.75">
      <c r="A20" s="111" t="s">
        <v>163</v>
      </c>
      <c r="B20" s="112" t="s">
        <v>21</v>
      </c>
      <c r="C20" s="112" t="s">
        <v>203</v>
      </c>
      <c r="D20" s="112" t="s">
        <v>204</v>
      </c>
      <c r="E20" s="112" t="s">
        <v>205</v>
      </c>
    </row>
    <row r="21" spans="1:5">
      <c r="A21" s="113">
        <v>1</v>
      </c>
      <c r="B21" s="113">
        <v>2</v>
      </c>
      <c r="C21" s="113">
        <v>3</v>
      </c>
      <c r="D21" s="113">
        <v>4</v>
      </c>
      <c r="E21" s="113">
        <v>5</v>
      </c>
    </row>
    <row r="22" spans="1:5">
      <c r="A22" s="114">
        <v>1</v>
      </c>
      <c r="B22" s="118" t="s">
        <v>342</v>
      </c>
      <c r="C22" s="119" t="s">
        <v>342</v>
      </c>
      <c r="D22" s="119" t="s">
        <v>342</v>
      </c>
      <c r="E22" s="119" t="s">
        <v>342</v>
      </c>
    </row>
    <row r="23" spans="1:5">
      <c r="A23" s="114"/>
      <c r="B23" s="120"/>
      <c r="C23" s="121"/>
      <c r="D23" s="121"/>
      <c r="E23" s="121"/>
    </row>
    <row r="24" spans="1:5">
      <c r="A24" s="114"/>
      <c r="B24" s="122"/>
      <c r="C24" s="121"/>
      <c r="D24" s="121"/>
      <c r="E24" s="121"/>
    </row>
    <row r="25" spans="1:5">
      <c r="A25" s="188" t="s">
        <v>172</v>
      </c>
      <c r="B25" s="189"/>
      <c r="C25" s="111" t="s">
        <v>111</v>
      </c>
      <c r="D25" s="111" t="s">
        <v>111</v>
      </c>
      <c r="E25" s="119" t="s">
        <v>342</v>
      </c>
    </row>
  </sheetData>
  <mergeCells count="8">
    <mergeCell ref="A16:B16"/>
    <mergeCell ref="A18:B18"/>
    <mergeCell ref="A25:B25"/>
    <mergeCell ref="A2:E2"/>
    <mergeCell ref="A3:B3"/>
    <mergeCell ref="A5:B5"/>
    <mergeCell ref="A12:B12"/>
    <mergeCell ref="A15:E15"/>
  </mergeCells>
  <pageMargins left="0.7" right="0.7" top="0.75" bottom="0.75" header="0.3" footer="0.3"/>
  <pageSetup paperSize="9" scale="8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view="pageBreakPreview" topLeftCell="A19" zoomScale="115" zoomScaleNormal="115" zoomScaleSheetLayoutView="115" workbookViewId="0">
      <selection activeCell="E38" sqref="E38"/>
    </sheetView>
  </sheetViews>
  <sheetFormatPr defaultColWidth="9.33203125" defaultRowHeight="14.25"/>
  <cols>
    <col min="1" max="1" width="9.33203125" style="25"/>
    <col min="2" max="2" width="41.1640625" style="25" customWidth="1"/>
    <col min="3" max="6" width="20.1640625" style="25" customWidth="1"/>
    <col min="7" max="16384" width="9.33203125" style="25"/>
  </cols>
  <sheetData>
    <row r="1" spans="1:6">
      <c r="F1" s="48"/>
    </row>
    <row r="2" spans="1:6" ht="24" customHeight="1">
      <c r="A2" s="178" t="s">
        <v>218</v>
      </c>
      <c r="B2" s="178"/>
      <c r="C2" s="178"/>
      <c r="D2" s="178"/>
      <c r="E2" s="178"/>
      <c r="F2" s="178"/>
    </row>
    <row r="3" spans="1:6" ht="20.25" customHeight="1">
      <c r="A3" s="177" t="s">
        <v>175</v>
      </c>
      <c r="B3" s="177"/>
      <c r="C3" s="186" t="s">
        <v>348</v>
      </c>
      <c r="D3" s="186"/>
      <c r="E3" s="186"/>
      <c r="F3" s="186"/>
    </row>
    <row r="5" spans="1:6" ht="20.25" customHeight="1">
      <c r="A5" s="177" t="s">
        <v>174</v>
      </c>
      <c r="B5" s="177"/>
      <c r="C5" s="174" t="s">
        <v>341</v>
      </c>
      <c r="D5" s="174"/>
      <c r="E5" s="174"/>
      <c r="F5" s="174"/>
    </row>
    <row r="7" spans="1:6" ht="20.25" customHeight="1">
      <c r="A7" s="179" t="s">
        <v>225</v>
      </c>
      <c r="B7" s="179"/>
      <c r="C7" s="179"/>
      <c r="D7" s="179"/>
      <c r="E7" s="179"/>
      <c r="F7" s="179"/>
    </row>
    <row r="8" spans="1:6" ht="56.25" customHeight="1">
      <c r="A8" s="33" t="s">
        <v>163</v>
      </c>
      <c r="B8" s="22" t="s">
        <v>176</v>
      </c>
      <c r="C8" s="22" t="s">
        <v>219</v>
      </c>
      <c r="D8" s="22" t="s">
        <v>220</v>
      </c>
      <c r="E8" s="22" t="s">
        <v>221</v>
      </c>
      <c r="F8" s="22" t="s">
        <v>180</v>
      </c>
    </row>
    <row r="9" spans="1:6">
      <c r="A9" s="26">
        <v>1</v>
      </c>
      <c r="B9" s="26">
        <v>2</v>
      </c>
      <c r="C9" s="26">
        <v>3</v>
      </c>
      <c r="D9" s="26">
        <v>4</v>
      </c>
      <c r="E9" s="26">
        <v>5</v>
      </c>
      <c r="F9" s="26">
        <v>6</v>
      </c>
    </row>
    <row r="10" spans="1:6" ht="21" customHeight="1">
      <c r="A10" s="29"/>
      <c r="B10" s="37" t="s">
        <v>222</v>
      </c>
      <c r="C10" s="66" t="s">
        <v>32</v>
      </c>
      <c r="D10" s="66">
        <v>12</v>
      </c>
      <c r="E10" s="67">
        <v>725.7</v>
      </c>
      <c r="F10" s="66">
        <f t="shared" ref="F10:F11" si="0">C10*D10*E10</f>
        <v>8708.4000000000015</v>
      </c>
    </row>
    <row r="11" spans="1:6" ht="45.75" customHeight="1">
      <c r="A11" s="29"/>
      <c r="B11" s="37" t="s">
        <v>223</v>
      </c>
      <c r="C11" s="66" t="s">
        <v>32</v>
      </c>
      <c r="D11" s="66">
        <v>12</v>
      </c>
      <c r="E11" s="67">
        <v>824.3</v>
      </c>
      <c r="F11" s="66">
        <f t="shared" si="0"/>
        <v>9891.5999999999985</v>
      </c>
    </row>
    <row r="12" spans="1:6" ht="21" customHeight="1">
      <c r="A12" s="29"/>
      <c r="B12" s="37" t="s">
        <v>224</v>
      </c>
      <c r="C12" s="67">
        <v>0</v>
      </c>
      <c r="D12" s="67">
        <v>0</v>
      </c>
      <c r="E12" s="67">
        <v>0</v>
      </c>
      <c r="F12" s="67">
        <v>0</v>
      </c>
    </row>
    <row r="13" spans="1:6" ht="21" customHeight="1">
      <c r="A13" s="29"/>
      <c r="B13" s="37" t="s">
        <v>338</v>
      </c>
      <c r="C13" s="66">
        <v>1</v>
      </c>
      <c r="D13" s="66">
        <v>12</v>
      </c>
      <c r="E13" s="67">
        <v>590</v>
      </c>
      <c r="F13" s="66">
        <f>C13*D13*E13</f>
        <v>7080</v>
      </c>
    </row>
    <row r="14" spans="1:6">
      <c r="A14" s="175" t="s">
        <v>172</v>
      </c>
      <c r="B14" s="176"/>
      <c r="C14" s="33" t="s">
        <v>111</v>
      </c>
      <c r="D14" s="33" t="s">
        <v>111</v>
      </c>
      <c r="E14" s="33" t="s">
        <v>111</v>
      </c>
      <c r="F14" s="61" t="s">
        <v>427</v>
      </c>
    </row>
    <row r="17" spans="1:6">
      <c r="F17" s="48"/>
    </row>
    <row r="18" spans="1:6">
      <c r="A18" s="178" t="s">
        <v>218</v>
      </c>
      <c r="B18" s="178"/>
      <c r="C18" s="178"/>
      <c r="D18" s="178"/>
      <c r="E18" s="178"/>
      <c r="F18" s="178"/>
    </row>
    <row r="19" spans="1:6">
      <c r="A19" s="177" t="s">
        <v>175</v>
      </c>
      <c r="B19" s="177"/>
      <c r="C19" s="191" t="s">
        <v>349</v>
      </c>
      <c r="D19" s="191"/>
      <c r="E19" s="191"/>
      <c r="F19" s="191"/>
    </row>
    <row r="21" spans="1:6">
      <c r="A21" s="177" t="s">
        <v>174</v>
      </c>
      <c r="B21" s="177"/>
      <c r="C21" s="174" t="s">
        <v>341</v>
      </c>
      <c r="D21" s="174"/>
      <c r="E21" s="174"/>
      <c r="F21" s="174"/>
    </row>
    <row r="23" spans="1:6">
      <c r="A23" s="179" t="s">
        <v>231</v>
      </c>
      <c r="B23" s="179"/>
      <c r="C23" s="179"/>
      <c r="D23" s="179"/>
      <c r="E23" s="179"/>
      <c r="F23" s="179"/>
    </row>
    <row r="24" spans="1:6" ht="42.75">
      <c r="A24" s="44" t="s">
        <v>163</v>
      </c>
      <c r="B24" s="45" t="s">
        <v>21</v>
      </c>
      <c r="C24" s="45" t="s">
        <v>226</v>
      </c>
      <c r="D24" s="45" t="s">
        <v>227</v>
      </c>
      <c r="E24" s="45" t="s">
        <v>228</v>
      </c>
      <c r="F24" s="45" t="s">
        <v>365</v>
      </c>
    </row>
    <row r="25" spans="1:6">
      <c r="A25" s="26">
        <v>1</v>
      </c>
      <c r="B25" s="26">
        <v>2</v>
      </c>
      <c r="C25" s="26">
        <v>3</v>
      </c>
      <c r="D25" s="26">
        <v>4</v>
      </c>
      <c r="E25" s="26">
        <v>5</v>
      </c>
      <c r="F25" s="26">
        <v>6</v>
      </c>
    </row>
    <row r="26" spans="1:6">
      <c r="A26" s="29">
        <v>1</v>
      </c>
      <c r="B26" s="38" t="s">
        <v>229</v>
      </c>
      <c r="C26" s="66">
        <v>27504</v>
      </c>
      <c r="D26" s="67">
        <v>7.52</v>
      </c>
      <c r="E26" s="70">
        <v>4</v>
      </c>
      <c r="F26" s="62">
        <v>215280</v>
      </c>
    </row>
    <row r="27" spans="1:6">
      <c r="A27" s="29">
        <v>2</v>
      </c>
      <c r="B27" s="38" t="s">
        <v>428</v>
      </c>
      <c r="C27" s="67">
        <v>39385</v>
      </c>
      <c r="D27" s="62">
        <v>5.2249999999999996</v>
      </c>
      <c r="E27" s="70">
        <v>4</v>
      </c>
      <c r="F27" s="67">
        <v>205984.3</v>
      </c>
    </row>
    <row r="28" spans="1:6">
      <c r="A28" s="29">
        <v>3</v>
      </c>
      <c r="B28" s="38" t="s">
        <v>230</v>
      </c>
      <c r="C28" s="66">
        <v>900</v>
      </c>
      <c r="D28" s="62">
        <v>24.7</v>
      </c>
      <c r="E28" s="70">
        <v>4</v>
      </c>
      <c r="F28" s="62">
        <v>20816.900000000001</v>
      </c>
    </row>
    <row r="29" spans="1:6">
      <c r="A29" s="29">
        <v>4</v>
      </c>
      <c r="B29" s="38"/>
      <c r="C29" s="66"/>
      <c r="D29" s="67"/>
      <c r="E29" s="70">
        <v>4</v>
      </c>
      <c r="F29" s="62"/>
    </row>
    <row r="30" spans="1:6">
      <c r="A30" s="175" t="s">
        <v>172</v>
      </c>
      <c r="B30" s="176"/>
      <c r="C30" s="44" t="s">
        <v>111</v>
      </c>
      <c r="D30" s="44" t="s">
        <v>111</v>
      </c>
      <c r="E30" s="44" t="s">
        <v>111</v>
      </c>
      <c r="F30" s="67">
        <f>F26+F27+F28+F29</f>
        <v>442081.2</v>
      </c>
    </row>
    <row r="31" spans="1:6">
      <c r="B31" s="25" t="s">
        <v>269</v>
      </c>
      <c r="C31" s="25" t="s">
        <v>448</v>
      </c>
    </row>
    <row r="32" spans="1:6">
      <c r="B32" s="25" t="s">
        <v>273</v>
      </c>
      <c r="C32" s="25" t="s">
        <v>441</v>
      </c>
    </row>
  </sheetData>
  <mergeCells count="14">
    <mergeCell ref="A18:F18"/>
    <mergeCell ref="A19:B19"/>
    <mergeCell ref="A21:B21"/>
    <mergeCell ref="A23:F23"/>
    <mergeCell ref="A30:B30"/>
    <mergeCell ref="C21:F21"/>
    <mergeCell ref="C19:F19"/>
    <mergeCell ref="A3:B3"/>
    <mergeCell ref="A5:B5"/>
    <mergeCell ref="A14:B14"/>
    <mergeCell ref="A2:F2"/>
    <mergeCell ref="A7:F7"/>
    <mergeCell ref="C5:F5"/>
    <mergeCell ref="C3:F3"/>
  </mergeCells>
  <pageMargins left="0.7" right="0.7" top="0.75" bottom="0.75" header="0.3" footer="0.3"/>
  <pageSetup paperSize="9" scale="7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view="pageBreakPreview" topLeftCell="A13" zoomScaleNormal="115" zoomScaleSheetLayoutView="100" workbookViewId="0">
      <selection activeCell="D41" sqref="D41"/>
    </sheetView>
  </sheetViews>
  <sheetFormatPr defaultColWidth="9.33203125" defaultRowHeight="14.25"/>
  <cols>
    <col min="1" max="1" width="9.33203125" style="25"/>
    <col min="2" max="2" width="41.1640625" style="25" customWidth="1"/>
    <col min="3" max="5" width="20.1640625" style="25" customWidth="1"/>
    <col min="6" max="16384" width="9.33203125" style="25"/>
  </cols>
  <sheetData>
    <row r="1" spans="1:5" ht="8.25" customHeight="1"/>
    <row r="2" spans="1:5">
      <c r="E2" s="48"/>
    </row>
    <row r="3" spans="1:5">
      <c r="A3" s="178" t="s">
        <v>218</v>
      </c>
      <c r="B3" s="178"/>
      <c r="C3" s="178"/>
      <c r="D3" s="178"/>
      <c r="E3" s="178"/>
    </row>
    <row r="4" spans="1:5">
      <c r="A4" s="177" t="s">
        <v>175</v>
      </c>
      <c r="B4" s="177"/>
      <c r="C4" s="191" t="s">
        <v>405</v>
      </c>
      <c r="D4" s="191"/>
      <c r="E4" s="191"/>
    </row>
    <row r="6" spans="1:5">
      <c r="A6" s="177" t="s">
        <v>174</v>
      </c>
      <c r="B6" s="177"/>
      <c r="C6" s="174" t="s">
        <v>341</v>
      </c>
      <c r="D6" s="174"/>
      <c r="E6" s="174"/>
    </row>
    <row r="8" spans="1:5">
      <c r="A8" s="179" t="s">
        <v>242</v>
      </c>
      <c r="B8" s="179"/>
      <c r="C8" s="179"/>
      <c r="D8" s="179"/>
      <c r="E8" s="179"/>
    </row>
    <row r="9" spans="1:5" ht="28.5">
      <c r="A9" s="44" t="s">
        <v>163</v>
      </c>
      <c r="B9" s="45" t="s">
        <v>176</v>
      </c>
      <c r="C9" s="45" t="s">
        <v>233</v>
      </c>
      <c r="D9" s="45" t="s">
        <v>234</v>
      </c>
      <c r="E9" s="45" t="s">
        <v>235</v>
      </c>
    </row>
    <row r="10" spans="1:5">
      <c r="A10" s="26">
        <v>1</v>
      </c>
      <c r="B10" s="26">
        <v>2</v>
      </c>
      <c r="C10" s="26">
        <v>3</v>
      </c>
      <c r="D10" s="26">
        <v>4</v>
      </c>
      <c r="E10" s="26">
        <v>5</v>
      </c>
    </row>
    <row r="11" spans="1:5" ht="28.5">
      <c r="A11" s="39" t="s">
        <v>32</v>
      </c>
      <c r="B11" s="72" t="s">
        <v>236</v>
      </c>
      <c r="C11" s="44" t="s">
        <v>111</v>
      </c>
      <c r="D11" s="76" t="s">
        <v>111</v>
      </c>
      <c r="E11" s="74">
        <v>19261.62</v>
      </c>
    </row>
    <row r="12" spans="1:5" s="86" customFormat="1">
      <c r="A12" s="79"/>
      <c r="B12" s="83" t="s">
        <v>352</v>
      </c>
      <c r="C12" s="84" t="s">
        <v>32</v>
      </c>
      <c r="D12" s="84" t="s">
        <v>346</v>
      </c>
      <c r="E12" s="85" t="s">
        <v>340</v>
      </c>
    </row>
    <row r="13" spans="1:5" s="86" customFormat="1">
      <c r="A13" s="79"/>
      <c r="B13" s="80" t="s">
        <v>359</v>
      </c>
      <c r="C13" s="87" t="s">
        <v>32</v>
      </c>
      <c r="D13" s="87" t="s">
        <v>149</v>
      </c>
      <c r="E13" s="88">
        <v>17761.62</v>
      </c>
    </row>
    <row r="14" spans="1:5" s="86" customFormat="1">
      <c r="A14" s="79"/>
      <c r="B14" s="80" t="s">
        <v>358</v>
      </c>
      <c r="C14" s="87" t="s">
        <v>32</v>
      </c>
      <c r="D14" s="87" t="s">
        <v>32</v>
      </c>
      <c r="E14" s="88">
        <v>1500</v>
      </c>
    </row>
    <row r="15" spans="1:5" ht="28.5">
      <c r="A15" s="39" t="s">
        <v>33</v>
      </c>
      <c r="B15" s="73" t="s">
        <v>237</v>
      </c>
      <c r="C15" s="44" t="s">
        <v>111</v>
      </c>
      <c r="D15" s="76" t="s">
        <v>111</v>
      </c>
      <c r="E15" s="74" t="s">
        <v>342</v>
      </c>
    </row>
    <row r="16" spans="1:5">
      <c r="A16" s="37"/>
      <c r="B16" s="30" t="s">
        <v>63</v>
      </c>
      <c r="C16" s="39" t="s">
        <v>342</v>
      </c>
      <c r="D16" s="39" t="s">
        <v>342</v>
      </c>
      <c r="E16" s="74" t="s">
        <v>342</v>
      </c>
    </row>
    <row r="17" spans="1:5" ht="28.5">
      <c r="A17" s="39" t="s">
        <v>34</v>
      </c>
      <c r="B17" s="72" t="s">
        <v>238</v>
      </c>
      <c r="C17" s="44" t="s">
        <v>111</v>
      </c>
      <c r="D17" s="76" t="s">
        <v>111</v>
      </c>
      <c r="E17" s="74">
        <f>E18+E19+E20</f>
        <v>42965.81</v>
      </c>
    </row>
    <row r="18" spans="1:5" s="86" customFormat="1">
      <c r="A18" s="87"/>
      <c r="B18" s="79" t="s">
        <v>363</v>
      </c>
      <c r="C18" s="89">
        <v>1</v>
      </c>
      <c r="D18" s="89">
        <v>3</v>
      </c>
      <c r="E18" s="88">
        <v>37965.81</v>
      </c>
    </row>
    <row r="19" spans="1:5" s="86" customFormat="1">
      <c r="A19" s="87"/>
      <c r="B19" s="79" t="s">
        <v>362</v>
      </c>
      <c r="C19" s="89">
        <v>1</v>
      </c>
      <c r="D19" s="89">
        <v>3</v>
      </c>
      <c r="E19" s="88">
        <v>5000</v>
      </c>
    </row>
    <row r="20" spans="1:5" s="86" customFormat="1">
      <c r="A20" s="87"/>
      <c r="B20" s="82"/>
      <c r="C20" s="89">
        <v>1</v>
      </c>
      <c r="D20" s="87" t="s">
        <v>32</v>
      </c>
      <c r="E20" s="88"/>
    </row>
    <row r="21" spans="1:5" ht="28.5">
      <c r="A21" s="39" t="s">
        <v>35</v>
      </c>
      <c r="B21" s="72" t="s">
        <v>239</v>
      </c>
      <c r="C21" s="44" t="s">
        <v>111</v>
      </c>
      <c r="D21" s="76" t="s">
        <v>111</v>
      </c>
      <c r="E21" s="74">
        <f>E22+E23+E24+E25+E26+E27</f>
        <v>91528.760000000009</v>
      </c>
    </row>
    <row r="22" spans="1:5" s="86" customFormat="1" ht="20.25" customHeight="1">
      <c r="A22" s="87"/>
      <c r="B22" s="82" t="s">
        <v>339</v>
      </c>
      <c r="C22" s="87" t="s">
        <v>32</v>
      </c>
      <c r="D22" s="89">
        <v>12</v>
      </c>
      <c r="E22" s="88">
        <v>29695.68</v>
      </c>
    </row>
    <row r="23" spans="1:5" s="86" customFormat="1" ht="28.5">
      <c r="A23" s="87"/>
      <c r="B23" s="82" t="s">
        <v>353</v>
      </c>
      <c r="C23" s="87" t="s">
        <v>32</v>
      </c>
      <c r="D23" s="89">
        <v>12</v>
      </c>
      <c r="E23" s="88">
        <v>15600</v>
      </c>
    </row>
    <row r="24" spans="1:5" s="86" customFormat="1" ht="28.5">
      <c r="A24" s="87"/>
      <c r="B24" s="82" t="s">
        <v>354</v>
      </c>
      <c r="C24" s="89">
        <v>1</v>
      </c>
      <c r="D24" s="89">
        <v>1</v>
      </c>
      <c r="E24" s="88">
        <v>11395</v>
      </c>
    </row>
    <row r="25" spans="1:5" s="86" customFormat="1">
      <c r="A25" s="87"/>
      <c r="B25" s="82" t="s">
        <v>356</v>
      </c>
      <c r="C25" s="89">
        <v>1</v>
      </c>
      <c r="D25" s="87" t="s">
        <v>38</v>
      </c>
      <c r="E25" s="88">
        <v>1800</v>
      </c>
    </row>
    <row r="26" spans="1:5" ht="28.5">
      <c r="A26" s="39"/>
      <c r="B26" s="82" t="s">
        <v>355</v>
      </c>
      <c r="C26" s="71">
        <v>1</v>
      </c>
      <c r="D26" s="39" t="s">
        <v>149</v>
      </c>
      <c r="E26" s="74">
        <v>30538.080000000002</v>
      </c>
    </row>
    <row r="27" spans="1:5" ht="28.5">
      <c r="A27" s="39"/>
      <c r="B27" s="82" t="s">
        <v>379</v>
      </c>
      <c r="C27" s="71">
        <v>1</v>
      </c>
      <c r="D27" s="39" t="s">
        <v>32</v>
      </c>
      <c r="E27" s="74">
        <v>2500</v>
      </c>
    </row>
    <row r="28" spans="1:5" ht="28.5">
      <c r="A28" s="39" t="s">
        <v>36</v>
      </c>
      <c r="B28" s="81" t="s">
        <v>357</v>
      </c>
      <c r="C28" s="76" t="s">
        <v>111</v>
      </c>
      <c r="D28" s="76" t="s">
        <v>111</v>
      </c>
      <c r="E28" s="74">
        <f>E29+E30+E31</f>
        <v>13929.27</v>
      </c>
    </row>
    <row r="29" spans="1:5" s="86" customFormat="1">
      <c r="A29" s="87"/>
      <c r="B29" s="82" t="s">
        <v>360</v>
      </c>
      <c r="C29" s="89">
        <v>1</v>
      </c>
      <c r="D29" s="87" t="s">
        <v>38</v>
      </c>
      <c r="E29" s="88">
        <v>2000</v>
      </c>
    </row>
    <row r="30" spans="1:5" s="86" customFormat="1">
      <c r="A30" s="87"/>
      <c r="B30" s="82" t="s">
        <v>361</v>
      </c>
      <c r="C30" s="89">
        <v>1</v>
      </c>
      <c r="D30" s="87" t="s">
        <v>33</v>
      </c>
      <c r="E30" s="88">
        <v>1098</v>
      </c>
    </row>
    <row r="31" spans="1:5" s="86" customFormat="1">
      <c r="A31" s="87"/>
      <c r="B31" s="82" t="s">
        <v>364</v>
      </c>
      <c r="C31" s="89">
        <v>1</v>
      </c>
      <c r="D31" s="87" t="s">
        <v>32</v>
      </c>
      <c r="E31" s="88">
        <v>10831.27</v>
      </c>
    </row>
    <row r="32" spans="1:5">
      <c r="A32" s="175" t="s">
        <v>172</v>
      </c>
      <c r="B32" s="176"/>
      <c r="C32" s="44" t="s">
        <v>111</v>
      </c>
      <c r="D32" s="44" t="s">
        <v>111</v>
      </c>
      <c r="E32" s="67">
        <f>E11+E17+E21+E28</f>
        <v>167685.46</v>
      </c>
    </row>
    <row r="33" spans="2:3">
      <c r="B33" s="25" t="s">
        <v>269</v>
      </c>
      <c r="C33" s="25" t="s">
        <v>448</v>
      </c>
    </row>
    <row r="34" spans="2:3">
      <c r="B34" s="25" t="s">
        <v>273</v>
      </c>
      <c r="C34" s="25" t="s">
        <v>441</v>
      </c>
    </row>
  </sheetData>
  <mergeCells count="7">
    <mergeCell ref="A3:E3"/>
    <mergeCell ref="A4:B4"/>
    <mergeCell ref="A6:B6"/>
    <mergeCell ref="A8:E8"/>
    <mergeCell ref="A32:B32"/>
    <mergeCell ref="C6:E6"/>
    <mergeCell ref="C4:E4"/>
  </mergeCells>
  <pageMargins left="0.7" right="0.7" top="0.75" bottom="0.75" header="0.3" footer="0.3"/>
  <pageSetup paperSize="9" scale="8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view="pageBreakPreview" zoomScale="120" zoomScaleNormal="115" zoomScaleSheetLayoutView="120" workbookViewId="0">
      <selection activeCell="F42" sqref="F42"/>
    </sheetView>
  </sheetViews>
  <sheetFormatPr defaultColWidth="9.33203125" defaultRowHeight="14.25"/>
  <cols>
    <col min="1" max="1" width="9.33203125" style="25"/>
    <col min="2" max="2" width="41.1640625" style="25" customWidth="1"/>
    <col min="3" max="3" width="18.5" style="25" customWidth="1"/>
    <col min="4" max="4" width="20" style="25" customWidth="1"/>
    <col min="5" max="5" width="9.33203125" style="25"/>
    <col min="6" max="6" width="17" style="25" bestFit="1" customWidth="1"/>
    <col min="7" max="16384" width="9.33203125" style="25"/>
  </cols>
  <sheetData>
    <row r="1" spans="1:6">
      <c r="D1" s="48"/>
      <c r="E1" s="192"/>
      <c r="F1" s="192"/>
    </row>
    <row r="2" spans="1:6" ht="24" customHeight="1">
      <c r="A2" s="178" t="s">
        <v>218</v>
      </c>
      <c r="B2" s="178"/>
      <c r="C2" s="178"/>
      <c r="D2" s="178"/>
    </row>
    <row r="3" spans="1:6" ht="20.25" customHeight="1">
      <c r="A3" s="177" t="s">
        <v>175</v>
      </c>
      <c r="B3" s="177"/>
      <c r="C3" s="193" t="s">
        <v>350</v>
      </c>
      <c r="D3" s="193"/>
    </row>
    <row r="5" spans="1:6" ht="20.25" customHeight="1">
      <c r="A5" s="177" t="s">
        <v>174</v>
      </c>
      <c r="B5" s="177"/>
      <c r="C5" s="194" t="s">
        <v>341</v>
      </c>
      <c r="D5" s="194"/>
      <c r="E5" s="194"/>
      <c r="F5" s="194"/>
    </row>
    <row r="6" spans="1:6" ht="8.25" customHeight="1"/>
    <row r="7" spans="1:6" ht="20.25" customHeight="1">
      <c r="A7" s="179" t="s">
        <v>243</v>
      </c>
      <c r="B7" s="179"/>
      <c r="C7" s="179"/>
      <c r="D7" s="179"/>
    </row>
    <row r="8" spans="1:6" ht="56.25" customHeight="1">
      <c r="A8" s="33" t="s">
        <v>163</v>
      </c>
      <c r="B8" s="22" t="s">
        <v>176</v>
      </c>
      <c r="C8" s="22" t="s">
        <v>240</v>
      </c>
      <c r="D8" s="22" t="s">
        <v>241</v>
      </c>
    </row>
    <row r="9" spans="1:6">
      <c r="A9" s="26">
        <v>1</v>
      </c>
      <c r="B9" s="26">
        <v>2</v>
      </c>
      <c r="C9" s="26">
        <v>3</v>
      </c>
      <c r="D9" s="26">
        <v>4</v>
      </c>
    </row>
    <row r="10" spans="1:6">
      <c r="A10" s="39" t="s">
        <v>32</v>
      </c>
      <c r="B10" s="37" t="s">
        <v>380</v>
      </c>
      <c r="C10" s="71">
        <v>1</v>
      </c>
      <c r="D10" s="67">
        <v>10200</v>
      </c>
    </row>
    <row r="11" spans="1:6" ht="28.5">
      <c r="A11" s="39" t="s">
        <v>33</v>
      </c>
      <c r="B11" s="37" t="s">
        <v>381</v>
      </c>
      <c r="C11" s="71">
        <v>1</v>
      </c>
      <c r="D11" s="67">
        <v>9000</v>
      </c>
    </row>
    <row r="12" spans="1:6" ht="28.5">
      <c r="A12" s="39" t="s">
        <v>34</v>
      </c>
      <c r="B12" s="37" t="s">
        <v>382</v>
      </c>
      <c r="C12" s="71">
        <v>1</v>
      </c>
      <c r="D12" s="67">
        <v>10000</v>
      </c>
    </row>
    <row r="13" spans="1:6" ht="28.5">
      <c r="A13" s="39" t="s">
        <v>35</v>
      </c>
      <c r="B13" s="37" t="s">
        <v>383</v>
      </c>
      <c r="C13" s="71">
        <v>1</v>
      </c>
      <c r="D13" s="67">
        <v>10000</v>
      </c>
    </row>
    <row r="14" spans="1:6">
      <c r="A14" s="39" t="s">
        <v>36</v>
      </c>
      <c r="B14" s="37" t="s">
        <v>384</v>
      </c>
      <c r="C14" s="71">
        <v>1</v>
      </c>
      <c r="D14" s="67">
        <v>84730.26</v>
      </c>
    </row>
    <row r="15" spans="1:6">
      <c r="A15" s="39" t="s">
        <v>37</v>
      </c>
      <c r="B15" s="37" t="s">
        <v>385</v>
      </c>
      <c r="C15" s="71">
        <v>1</v>
      </c>
      <c r="D15" s="67">
        <v>5710</v>
      </c>
    </row>
    <row r="16" spans="1:6">
      <c r="A16" s="39" t="s">
        <v>38</v>
      </c>
      <c r="B16" s="37" t="s">
        <v>386</v>
      </c>
      <c r="C16" s="71">
        <v>1</v>
      </c>
      <c r="D16" s="67">
        <v>13965</v>
      </c>
    </row>
    <row r="17" spans="1:6">
      <c r="A17" s="39" t="s">
        <v>39</v>
      </c>
      <c r="B17" s="23" t="s">
        <v>387</v>
      </c>
      <c r="C17" s="77">
        <v>1</v>
      </c>
      <c r="D17" s="74">
        <v>1769.04</v>
      </c>
    </row>
    <row r="18" spans="1:6">
      <c r="A18" s="39" t="s">
        <v>40</v>
      </c>
      <c r="B18" s="23" t="s">
        <v>388</v>
      </c>
      <c r="C18" s="77">
        <v>1</v>
      </c>
      <c r="D18" s="74">
        <v>626.11</v>
      </c>
    </row>
    <row r="19" spans="1:6">
      <c r="A19" s="175" t="s">
        <v>172</v>
      </c>
      <c r="B19" s="176"/>
      <c r="C19" s="33" t="s">
        <v>111</v>
      </c>
      <c r="D19" s="67">
        <f>D10+D11+D12+D13+D14+D15+D16+D17+D18</f>
        <v>146000.41</v>
      </c>
    </row>
    <row r="21" spans="1:6" ht="8.25" customHeight="1"/>
    <row r="22" spans="1:6" ht="13.5" customHeight="1">
      <c r="E22" s="192"/>
      <c r="F22" s="192"/>
    </row>
    <row r="23" spans="1:6">
      <c r="A23" s="178" t="s">
        <v>218</v>
      </c>
      <c r="B23" s="178"/>
      <c r="C23" s="178"/>
      <c r="D23" s="178"/>
      <c r="E23" s="178"/>
      <c r="F23" s="178"/>
    </row>
    <row r="24" spans="1:6" ht="13.5" customHeight="1">
      <c r="A24" s="177" t="s">
        <v>175</v>
      </c>
      <c r="B24" s="177"/>
      <c r="C24" s="174" t="s">
        <v>351</v>
      </c>
      <c r="D24" s="174"/>
      <c r="E24" s="174"/>
      <c r="F24" s="174"/>
    </row>
    <row r="25" spans="1:6" ht="9" customHeight="1"/>
    <row r="26" spans="1:6">
      <c r="A26" s="177" t="s">
        <v>174</v>
      </c>
      <c r="B26" s="177"/>
      <c r="C26" s="174" t="s">
        <v>341</v>
      </c>
      <c r="D26" s="174"/>
      <c r="E26" s="174"/>
      <c r="F26" s="174"/>
    </row>
    <row r="28" spans="1:6">
      <c r="A28" s="179" t="s">
        <v>244</v>
      </c>
      <c r="B28" s="179"/>
      <c r="C28" s="179"/>
      <c r="D28" s="179"/>
      <c r="E28" s="179"/>
      <c r="F28" s="179"/>
    </row>
    <row r="29" spans="1:6" ht="71.25">
      <c r="A29" s="44" t="s">
        <v>163</v>
      </c>
      <c r="B29" s="45" t="s">
        <v>176</v>
      </c>
      <c r="C29" s="45" t="s">
        <v>245</v>
      </c>
      <c r="D29" s="45" t="s">
        <v>232</v>
      </c>
      <c r="E29" s="45" t="s">
        <v>246</v>
      </c>
      <c r="F29" s="45" t="s">
        <v>247</v>
      </c>
    </row>
    <row r="30" spans="1:6">
      <c r="A30" s="26">
        <v>1</v>
      </c>
      <c r="B30" s="26">
        <v>2</v>
      </c>
      <c r="C30" s="26">
        <v>3</v>
      </c>
      <c r="D30" s="26">
        <v>4</v>
      </c>
      <c r="E30" s="26">
        <v>5</v>
      </c>
      <c r="F30" s="26">
        <v>6</v>
      </c>
    </row>
    <row r="31" spans="1:6">
      <c r="A31" s="39" t="s">
        <v>366</v>
      </c>
      <c r="B31" s="37" t="s">
        <v>367</v>
      </c>
      <c r="C31" s="39" t="s">
        <v>376</v>
      </c>
      <c r="D31" s="78" t="s">
        <v>376</v>
      </c>
      <c r="E31" s="78" t="s">
        <v>376</v>
      </c>
      <c r="F31" s="67">
        <v>1033600</v>
      </c>
    </row>
    <row r="32" spans="1:6">
      <c r="A32" s="39" t="s">
        <v>368</v>
      </c>
      <c r="B32" s="23" t="s">
        <v>369</v>
      </c>
      <c r="C32" s="39" t="s">
        <v>376</v>
      </c>
      <c r="D32" s="39" t="s">
        <v>376</v>
      </c>
      <c r="E32" s="39" t="s">
        <v>376</v>
      </c>
      <c r="F32" s="39" t="s">
        <v>378</v>
      </c>
    </row>
    <row r="33" spans="1:6">
      <c r="A33" s="39" t="s">
        <v>370</v>
      </c>
      <c r="B33" s="23" t="s">
        <v>374</v>
      </c>
      <c r="C33" s="39" t="s">
        <v>376</v>
      </c>
      <c r="D33" s="39" t="s">
        <v>376</v>
      </c>
      <c r="E33" s="39" t="s">
        <v>376</v>
      </c>
      <c r="F33" s="39" t="s">
        <v>429</v>
      </c>
    </row>
    <row r="34" spans="1:6">
      <c r="A34" s="39" t="s">
        <v>371</v>
      </c>
      <c r="B34" s="23" t="s">
        <v>375</v>
      </c>
      <c r="C34" s="39" t="s">
        <v>376</v>
      </c>
      <c r="D34" s="39" t="s">
        <v>376</v>
      </c>
      <c r="E34" s="39" t="s">
        <v>376</v>
      </c>
      <c r="F34" s="39" t="s">
        <v>430</v>
      </c>
    </row>
    <row r="35" spans="1:6">
      <c r="A35" s="39" t="s">
        <v>372</v>
      </c>
      <c r="B35" s="23" t="s">
        <v>373</v>
      </c>
      <c r="C35" s="39" t="s">
        <v>376</v>
      </c>
      <c r="D35" s="39" t="s">
        <v>376</v>
      </c>
      <c r="E35" s="39" t="s">
        <v>376</v>
      </c>
      <c r="F35" s="39" t="s">
        <v>377</v>
      </c>
    </row>
    <row r="36" spans="1:6">
      <c r="A36" s="39" t="s">
        <v>408</v>
      </c>
      <c r="B36" s="23" t="s">
        <v>407</v>
      </c>
      <c r="C36" s="39" t="s">
        <v>376</v>
      </c>
      <c r="D36" s="39" t="s">
        <v>376</v>
      </c>
      <c r="E36" s="39" t="s">
        <v>376</v>
      </c>
      <c r="F36" s="39" t="s">
        <v>451</v>
      </c>
    </row>
    <row r="37" spans="1:6">
      <c r="A37" s="175" t="s">
        <v>172</v>
      </c>
      <c r="B37" s="176"/>
      <c r="C37" s="44" t="s">
        <v>111</v>
      </c>
      <c r="D37" s="44" t="s">
        <v>111</v>
      </c>
      <c r="E37" s="44" t="s">
        <v>111</v>
      </c>
      <c r="F37" s="67">
        <v>1428603.06</v>
      </c>
    </row>
    <row r="38" spans="1:6">
      <c r="B38" s="25" t="s">
        <v>269</v>
      </c>
      <c r="C38" s="25" t="s">
        <v>448</v>
      </c>
    </row>
    <row r="39" spans="1:6">
      <c r="B39" s="25" t="s">
        <v>273</v>
      </c>
      <c r="C39" s="25" t="s">
        <v>441</v>
      </c>
    </row>
  </sheetData>
  <mergeCells count="16">
    <mergeCell ref="E1:F1"/>
    <mergeCell ref="A23:F23"/>
    <mergeCell ref="A24:B24"/>
    <mergeCell ref="A2:D2"/>
    <mergeCell ref="A3:B3"/>
    <mergeCell ref="A5:B5"/>
    <mergeCell ref="A7:D7"/>
    <mergeCell ref="A19:B19"/>
    <mergeCell ref="C3:D3"/>
    <mergeCell ref="C5:F5"/>
    <mergeCell ref="A26:B26"/>
    <mergeCell ref="A28:F28"/>
    <mergeCell ref="A37:B37"/>
    <mergeCell ref="E22:F22"/>
    <mergeCell ref="C26:F26"/>
    <mergeCell ref="C24:F24"/>
  </mergeCells>
  <pageMargins left="0.7" right="0.7" top="0.75" bottom="0.75" header="0.3" footer="0.3"/>
  <pageSetup paperSize="9" scale="8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"/>
  <sheetViews>
    <sheetView view="pageBreakPreview" topLeftCell="A10" zoomScale="115" zoomScaleNormal="115" zoomScaleSheetLayoutView="115" workbookViewId="0">
      <selection activeCell="C13" sqref="C13:C15"/>
    </sheetView>
  </sheetViews>
  <sheetFormatPr defaultColWidth="9.33203125" defaultRowHeight="12.75"/>
  <cols>
    <col min="1" max="1" width="14.6640625" style="1" customWidth="1"/>
    <col min="2" max="2" width="14" style="1" customWidth="1"/>
    <col min="3" max="3" width="40.6640625" style="1" customWidth="1"/>
    <col min="4" max="4" width="10.1640625" style="1" customWidth="1"/>
    <col min="5" max="5" width="9.6640625" style="1" customWidth="1"/>
    <col min="6" max="6" width="10.33203125" style="1" customWidth="1"/>
    <col min="7" max="7" width="9.33203125" style="1" customWidth="1"/>
    <col min="8" max="8" width="9.1640625" style="1" customWidth="1"/>
    <col min="9" max="9" width="11" style="1" customWidth="1"/>
    <col min="10" max="10" width="12" style="1" customWidth="1"/>
    <col min="11" max="11" width="13" style="1" customWidth="1"/>
    <col min="12" max="12" width="75.6640625" style="1" customWidth="1"/>
    <col min="13" max="16384" width="9.33203125" style="1"/>
  </cols>
  <sheetData>
    <row r="1" spans="1:12" ht="19.5" customHeight="1">
      <c r="A1" s="150" t="s">
        <v>62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43.5" customHeight="1">
      <c r="A2" s="151" t="s">
        <v>389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ht="19.5" customHeight="1">
      <c r="A3" s="150" t="s">
        <v>64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2" ht="14.25" customHeight="1">
      <c r="A4" s="151" t="s">
        <v>390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12" ht="14.25" customHeight="1">
      <c r="A5" s="151" t="s">
        <v>391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</row>
    <row r="6" spans="1:12" ht="17.25" customHeight="1">
      <c r="A6" s="151" t="s">
        <v>392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2" ht="15" customHeight="1">
      <c r="A7" s="151" t="s">
        <v>393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8" spans="1:12" ht="16.5" customHeight="1">
      <c r="A8" s="151" t="s">
        <v>394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</row>
    <row r="9" spans="1:12" ht="15.75" customHeight="1">
      <c r="A9" s="151" t="s">
        <v>395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</row>
    <row r="10" spans="1:12" ht="32.25" customHeight="1">
      <c r="A10" s="151" t="s">
        <v>396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</row>
    <row r="11" spans="1:12" ht="31.5" customHeight="1">
      <c r="A11" s="149" t="s">
        <v>77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</row>
    <row r="12" spans="1:12" ht="71.25">
      <c r="A12" s="41" t="s">
        <v>75</v>
      </c>
      <c r="B12" s="41" t="s">
        <v>65</v>
      </c>
      <c r="C12" s="41" t="s">
        <v>66</v>
      </c>
      <c r="D12" s="41" t="s">
        <v>67</v>
      </c>
      <c r="E12" s="93" t="s">
        <v>68</v>
      </c>
      <c r="F12" s="41" t="s">
        <v>69</v>
      </c>
      <c r="G12" s="93" t="s">
        <v>70</v>
      </c>
      <c r="H12" s="93" t="s">
        <v>76</v>
      </c>
      <c r="I12" s="41" t="s">
        <v>71</v>
      </c>
      <c r="J12" s="41" t="s">
        <v>72</v>
      </c>
      <c r="K12" s="41" t="s">
        <v>73</v>
      </c>
      <c r="L12" s="41" t="s">
        <v>74</v>
      </c>
    </row>
    <row r="13" spans="1:12" ht="14.25" customHeight="1">
      <c r="A13" s="140" t="s">
        <v>397</v>
      </c>
      <c r="B13" s="143" t="s">
        <v>398</v>
      </c>
      <c r="C13" s="146" t="s">
        <v>402</v>
      </c>
      <c r="D13" s="140" t="s">
        <v>342</v>
      </c>
      <c r="E13" s="143" t="s">
        <v>342</v>
      </c>
      <c r="F13" s="143" t="s">
        <v>342</v>
      </c>
      <c r="G13" s="143" t="s">
        <v>399</v>
      </c>
      <c r="H13" s="143" t="s">
        <v>342</v>
      </c>
      <c r="I13" s="143" t="s">
        <v>400</v>
      </c>
      <c r="J13" s="143" t="s">
        <v>401</v>
      </c>
      <c r="K13" s="143">
        <v>87.9</v>
      </c>
      <c r="L13" s="146" t="s">
        <v>403</v>
      </c>
    </row>
    <row r="14" spans="1:12" ht="14.25" customHeight="1">
      <c r="A14" s="141"/>
      <c r="B14" s="144"/>
      <c r="C14" s="147"/>
      <c r="D14" s="141"/>
      <c r="E14" s="144"/>
      <c r="F14" s="144"/>
      <c r="G14" s="144"/>
      <c r="H14" s="144"/>
      <c r="I14" s="144"/>
      <c r="J14" s="144"/>
      <c r="K14" s="144"/>
      <c r="L14" s="147"/>
    </row>
    <row r="15" spans="1:12" ht="348" customHeight="1">
      <c r="A15" s="142"/>
      <c r="B15" s="145"/>
      <c r="C15" s="148"/>
      <c r="D15" s="142"/>
      <c r="E15" s="145"/>
      <c r="F15" s="145"/>
      <c r="G15" s="145"/>
      <c r="H15" s="145"/>
      <c r="I15" s="145"/>
      <c r="J15" s="145"/>
      <c r="K15" s="145"/>
      <c r="L15" s="148"/>
    </row>
  </sheetData>
  <mergeCells count="23">
    <mergeCell ref="A11:L11"/>
    <mergeCell ref="A1:L1"/>
    <mergeCell ref="A2:L2"/>
    <mergeCell ref="A3:L3"/>
    <mergeCell ref="A10:L10"/>
    <mergeCell ref="A8:L8"/>
    <mergeCell ref="A6:L6"/>
    <mergeCell ref="A5:L5"/>
    <mergeCell ref="A7:L7"/>
    <mergeCell ref="A9:L9"/>
    <mergeCell ref="A4:L4"/>
    <mergeCell ref="H13:H15"/>
    <mergeCell ref="I13:I15"/>
    <mergeCell ref="J13:J15"/>
    <mergeCell ref="K13:K15"/>
    <mergeCell ref="L13:L15"/>
    <mergeCell ref="A13:A15"/>
    <mergeCell ref="B13:B15"/>
    <mergeCell ref="C13:C15"/>
    <mergeCell ref="G13:G15"/>
    <mergeCell ref="F13:F15"/>
    <mergeCell ref="E13:E15"/>
    <mergeCell ref="D13:D15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6"/>
  <sheetViews>
    <sheetView view="pageBreakPreview" topLeftCell="A16" zoomScale="115" zoomScaleNormal="115" zoomScaleSheetLayoutView="115" workbookViewId="0">
      <selection activeCell="B46" sqref="B46"/>
    </sheetView>
  </sheetViews>
  <sheetFormatPr defaultRowHeight="12.75"/>
  <cols>
    <col min="1" max="1" width="8" customWidth="1"/>
    <col min="2" max="2" width="145.1640625" customWidth="1"/>
    <col min="3" max="3" width="25.1640625" customWidth="1"/>
    <col min="4" max="4" width="59" customWidth="1"/>
  </cols>
  <sheetData>
    <row r="1" spans="1:4" ht="5.45" customHeight="1">
      <c r="C1" s="11"/>
    </row>
    <row r="2" spans="1:4" ht="14.25">
      <c r="B2" s="153" t="s">
        <v>409</v>
      </c>
      <c r="C2" s="153"/>
    </row>
    <row r="3" spans="1:4" ht="8.4499999999999993" customHeight="1">
      <c r="B3" s="154"/>
      <c r="C3" s="154"/>
    </row>
    <row r="4" spans="1:4" ht="13.15" customHeight="1">
      <c r="A4" s="155" t="s">
        <v>12</v>
      </c>
      <c r="B4" s="155"/>
      <c r="C4" s="7" t="s">
        <v>13</v>
      </c>
    </row>
    <row r="5" spans="1:4" ht="14.45" customHeight="1">
      <c r="A5" s="156" t="s">
        <v>14</v>
      </c>
      <c r="B5" s="156"/>
      <c r="C5" s="9" t="s">
        <v>15</v>
      </c>
    </row>
    <row r="6" spans="1:4" ht="13.5" customHeight="1">
      <c r="A6" s="157" t="s">
        <v>81</v>
      </c>
      <c r="B6" s="157"/>
      <c r="C6" s="97">
        <v>5893474.8899999997</v>
      </c>
    </row>
    <row r="7" spans="1:4" ht="18" customHeight="1">
      <c r="A7" s="157" t="s">
        <v>78</v>
      </c>
      <c r="B7" s="157"/>
      <c r="C7" s="97">
        <v>5893474.8899999997</v>
      </c>
    </row>
    <row r="8" spans="1:4" ht="18.75" customHeight="1">
      <c r="A8" s="157" t="s">
        <v>79</v>
      </c>
      <c r="B8" s="157"/>
      <c r="C8" s="97"/>
    </row>
    <row r="9" spans="1:4" ht="25.5" customHeight="1">
      <c r="A9" s="157" t="s">
        <v>80</v>
      </c>
      <c r="B9" s="157"/>
      <c r="C9" s="97"/>
    </row>
    <row r="10" spans="1:4" ht="15.75" customHeight="1">
      <c r="A10" s="157" t="s">
        <v>82</v>
      </c>
      <c r="B10" s="157"/>
      <c r="C10" s="97">
        <v>418400</v>
      </c>
    </row>
    <row r="11" spans="1:4" ht="15.75" customHeight="1">
      <c r="A11" s="157" t="s">
        <v>83</v>
      </c>
      <c r="B11" s="157"/>
      <c r="C11" s="97">
        <v>73000</v>
      </c>
    </row>
    <row r="12" spans="1:4" ht="25.9" customHeight="1">
      <c r="A12" s="52"/>
      <c r="B12" s="52"/>
      <c r="C12" s="158"/>
    </row>
    <row r="13" spans="1:4" ht="27" customHeight="1">
      <c r="A13" s="52"/>
      <c r="B13" s="52"/>
      <c r="C13" s="158"/>
    </row>
    <row r="14" spans="1:4" ht="27" customHeight="1">
      <c r="A14" s="52"/>
      <c r="B14" s="52"/>
      <c r="C14" s="158"/>
    </row>
    <row r="15" spans="1:4" ht="15.6" customHeight="1">
      <c r="C15" s="11"/>
    </row>
    <row r="16" spans="1:4" ht="13.15" customHeight="1">
      <c r="A16" s="153" t="s">
        <v>17</v>
      </c>
      <c r="B16" s="153"/>
      <c r="C16" s="153"/>
      <c r="D16" s="152"/>
    </row>
    <row r="17" spans="1:4" ht="18.75" customHeight="1">
      <c r="A17" s="150" t="s">
        <v>410</v>
      </c>
      <c r="B17" s="150"/>
      <c r="C17" s="150"/>
      <c r="D17" s="152"/>
    </row>
    <row r="18" spans="1:4" ht="15.6" customHeight="1">
      <c r="A18" s="46" t="s">
        <v>163</v>
      </c>
      <c r="B18" s="46" t="s">
        <v>12</v>
      </c>
      <c r="C18" s="46" t="s">
        <v>97</v>
      </c>
      <c r="D18" s="152"/>
    </row>
    <row r="19" spans="1:4" ht="14.25" customHeight="1">
      <c r="A19" s="43">
        <v>1</v>
      </c>
      <c r="B19" s="43">
        <v>2</v>
      </c>
      <c r="C19" s="43">
        <v>3</v>
      </c>
      <c r="D19" s="8"/>
    </row>
    <row r="20" spans="1:4" ht="15" customHeight="1">
      <c r="A20" s="43">
        <v>1</v>
      </c>
      <c r="B20" s="47" t="s">
        <v>18</v>
      </c>
      <c r="C20" s="98">
        <v>5555057.7599999998</v>
      </c>
      <c r="D20" s="2"/>
    </row>
    <row r="21" spans="1:4" ht="15" customHeight="1">
      <c r="A21" s="43"/>
      <c r="B21" s="47" t="s">
        <v>84</v>
      </c>
      <c r="C21" s="49"/>
      <c r="D21" s="2"/>
    </row>
    <row r="22" spans="1:4" ht="15" customHeight="1">
      <c r="A22" s="43" t="s">
        <v>98</v>
      </c>
      <c r="B22" s="50" t="s">
        <v>85</v>
      </c>
      <c r="C22" s="97">
        <v>4784997.9800000004</v>
      </c>
      <c r="D22" s="2"/>
    </row>
    <row r="23" spans="1:4" ht="15" customHeight="1">
      <c r="A23" s="43"/>
      <c r="B23" s="50" t="s">
        <v>26</v>
      </c>
      <c r="C23">
        <v>1455785</v>
      </c>
      <c r="D23" s="2"/>
    </row>
    <row r="24" spans="1:4" ht="15" customHeight="1">
      <c r="A24" s="43" t="s">
        <v>99</v>
      </c>
      <c r="B24" s="51" t="s">
        <v>86</v>
      </c>
      <c r="C24" s="99">
        <v>73000</v>
      </c>
      <c r="D24" s="10"/>
    </row>
    <row r="25" spans="1:4" ht="15" customHeight="1">
      <c r="A25" s="43" t="s">
        <v>100</v>
      </c>
      <c r="B25" s="50" t="s">
        <v>87</v>
      </c>
      <c r="C25" s="97">
        <v>1360819</v>
      </c>
      <c r="D25" s="2"/>
    </row>
    <row r="26" spans="1:4" ht="15" customHeight="1">
      <c r="A26" s="43"/>
      <c r="B26" s="50" t="s">
        <v>26</v>
      </c>
      <c r="C26" s="49"/>
      <c r="D26" s="2"/>
    </row>
    <row r="27" spans="1:4" ht="15" customHeight="1">
      <c r="A27" s="43" t="s">
        <v>101</v>
      </c>
      <c r="B27" s="51" t="s">
        <v>86</v>
      </c>
      <c r="C27" s="99">
        <v>58400.08</v>
      </c>
      <c r="D27" s="2"/>
    </row>
    <row r="28" spans="1:4" ht="15" customHeight="1">
      <c r="A28" s="43">
        <v>2</v>
      </c>
      <c r="B28" s="47" t="s">
        <v>19</v>
      </c>
      <c r="C28" s="49"/>
      <c r="D28" s="2"/>
    </row>
    <row r="29" spans="1:4" ht="15" customHeight="1">
      <c r="A29" s="43"/>
      <c r="B29" s="47" t="s">
        <v>84</v>
      </c>
      <c r="C29" s="49"/>
      <c r="D29" s="2"/>
    </row>
    <row r="30" spans="1:4" ht="15" customHeight="1">
      <c r="A30" s="43" t="s">
        <v>102</v>
      </c>
      <c r="B30" s="50" t="s">
        <v>88</v>
      </c>
      <c r="C30" s="49"/>
      <c r="D30" s="2"/>
    </row>
    <row r="31" spans="1:4" ht="15" customHeight="1">
      <c r="A31" s="43"/>
      <c r="B31" s="50" t="s">
        <v>26</v>
      </c>
      <c r="C31" s="49"/>
      <c r="D31" s="2"/>
    </row>
    <row r="32" spans="1:4" ht="15" customHeight="1">
      <c r="A32" s="43" t="s">
        <v>103</v>
      </c>
      <c r="B32" s="51" t="s">
        <v>89</v>
      </c>
      <c r="C32" s="49"/>
      <c r="D32" s="2"/>
    </row>
    <row r="33" spans="1:7" ht="15" customHeight="1">
      <c r="A33" s="43" t="s">
        <v>104</v>
      </c>
      <c r="B33" s="51" t="s">
        <v>90</v>
      </c>
      <c r="C33" s="49"/>
      <c r="D33" s="2"/>
    </row>
    <row r="34" spans="1:7" ht="15" customHeight="1">
      <c r="A34" s="43" t="s">
        <v>105</v>
      </c>
      <c r="B34" s="50" t="s">
        <v>91</v>
      </c>
      <c r="C34" s="49"/>
      <c r="D34" s="2"/>
    </row>
    <row r="35" spans="1:7" ht="15" customHeight="1">
      <c r="A35" s="43" t="s">
        <v>106</v>
      </c>
      <c r="B35" s="50" t="s">
        <v>92</v>
      </c>
      <c r="C35" s="49"/>
      <c r="D35" s="2"/>
    </row>
    <row r="36" spans="1:7" ht="15" customHeight="1">
      <c r="A36" s="43" t="s">
        <v>107</v>
      </c>
      <c r="B36" s="50" t="s">
        <v>93</v>
      </c>
      <c r="C36" s="49"/>
      <c r="D36" s="2"/>
    </row>
    <row r="37" spans="1:7" ht="15" customHeight="1">
      <c r="A37" s="43">
        <v>3</v>
      </c>
      <c r="B37" s="47" t="s">
        <v>20</v>
      </c>
      <c r="C37" s="49"/>
      <c r="D37" s="2"/>
    </row>
    <row r="38" spans="1:7" ht="15" customHeight="1">
      <c r="A38" s="43"/>
      <c r="B38" s="47" t="s">
        <v>84</v>
      </c>
      <c r="C38" s="49"/>
      <c r="D38" s="2"/>
    </row>
    <row r="39" spans="1:7" ht="15" customHeight="1">
      <c r="A39" s="43" t="s">
        <v>108</v>
      </c>
      <c r="B39" s="50" t="s">
        <v>94</v>
      </c>
      <c r="C39" s="49"/>
      <c r="D39" s="2"/>
    </row>
    <row r="40" spans="1:7" ht="15" customHeight="1">
      <c r="A40" s="43" t="s">
        <v>109</v>
      </c>
      <c r="B40" s="50" t="s">
        <v>95</v>
      </c>
      <c r="C40" s="49"/>
      <c r="D40" s="2"/>
    </row>
    <row r="41" spans="1:7" ht="15" customHeight="1">
      <c r="A41" s="43"/>
      <c r="B41" s="51" t="s">
        <v>26</v>
      </c>
      <c r="C41" s="49"/>
      <c r="D41" s="2"/>
    </row>
    <row r="42" spans="1:7" ht="15" customHeight="1">
      <c r="A42" s="43" t="s">
        <v>110</v>
      </c>
      <c r="B42" s="51" t="s">
        <v>96</v>
      </c>
      <c r="C42" s="49"/>
      <c r="D42" s="2"/>
    </row>
    <row r="43" spans="1:7" ht="15.75" customHeight="1">
      <c r="A43" s="126"/>
      <c r="B43" s="51"/>
      <c r="C43" s="49"/>
      <c r="D43" s="130"/>
      <c r="E43" s="130"/>
      <c r="F43" s="130"/>
      <c r="G43" s="130"/>
    </row>
    <row r="46" spans="1:7">
      <c r="B46" s="127" t="s">
        <v>437</v>
      </c>
    </row>
  </sheetData>
  <mergeCells count="15">
    <mergeCell ref="D43:G43"/>
    <mergeCell ref="D16:D18"/>
    <mergeCell ref="A16:C16"/>
    <mergeCell ref="A17:C17"/>
    <mergeCell ref="B2:C2"/>
    <mergeCell ref="B3:C3"/>
    <mergeCell ref="A4:B4"/>
    <mergeCell ref="A5:B5"/>
    <mergeCell ref="A6:B6"/>
    <mergeCell ref="A7:B7"/>
    <mergeCell ref="A11:B11"/>
    <mergeCell ref="A10:B10"/>
    <mergeCell ref="A8:B8"/>
    <mergeCell ref="A9:B9"/>
    <mergeCell ref="C12:C14"/>
  </mergeCells>
  <printOptions horizontalCentered="1"/>
  <pageMargins left="0.25" right="0.25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tabSelected="1" view="pageBreakPreview" topLeftCell="A10" zoomScale="90" zoomScaleNormal="115" zoomScaleSheetLayoutView="90" workbookViewId="0">
      <selection activeCell="N17" sqref="N17"/>
    </sheetView>
  </sheetViews>
  <sheetFormatPr defaultColWidth="9.33203125" defaultRowHeight="14.25"/>
  <cols>
    <col min="1" max="1" width="36.5" style="13" customWidth="1"/>
    <col min="2" max="2" width="11.1640625" style="13" customWidth="1"/>
    <col min="3" max="3" width="18.33203125" style="13" customWidth="1"/>
    <col min="4" max="4" width="17" style="13" customWidth="1"/>
    <col min="5" max="5" width="19.5" style="13" customWidth="1"/>
    <col min="6" max="6" width="15" style="13" customWidth="1"/>
    <col min="7" max="8" width="17.6640625" style="13" customWidth="1"/>
    <col min="9" max="9" width="22.1640625" style="13" customWidth="1"/>
    <col min="10" max="10" width="24.1640625" style="13" customWidth="1"/>
    <col min="11" max="16384" width="9.33203125" style="13"/>
  </cols>
  <sheetData>
    <row r="1" spans="1:10" ht="21.75" customHeight="1">
      <c r="A1" s="12" t="s">
        <v>0</v>
      </c>
      <c r="I1" s="14"/>
    </row>
    <row r="2" spans="1:10" ht="22.9" customHeight="1">
      <c r="A2" s="159" t="s">
        <v>454</v>
      </c>
      <c r="B2" s="159"/>
      <c r="C2" s="159"/>
      <c r="D2" s="159"/>
      <c r="E2" s="159"/>
      <c r="F2" s="159"/>
      <c r="G2" s="159"/>
      <c r="H2" s="159"/>
      <c r="I2" s="159"/>
      <c r="J2" s="24"/>
    </row>
    <row r="3" spans="1:10" ht="24.6" customHeight="1">
      <c r="A3" s="160" t="s">
        <v>21</v>
      </c>
      <c r="B3" s="160" t="s">
        <v>22</v>
      </c>
      <c r="C3" s="160" t="s">
        <v>23</v>
      </c>
      <c r="D3" s="160" t="s">
        <v>24</v>
      </c>
      <c r="E3" s="160"/>
      <c r="F3" s="160"/>
      <c r="G3" s="160"/>
      <c r="H3" s="160"/>
      <c r="I3" s="160"/>
    </row>
    <row r="4" spans="1:10" ht="19.899999999999999" customHeight="1">
      <c r="A4" s="161" t="s">
        <v>0</v>
      </c>
      <c r="B4" s="161" t="s">
        <v>0</v>
      </c>
      <c r="C4" s="161" t="s">
        <v>0</v>
      </c>
      <c r="D4" s="160" t="s">
        <v>25</v>
      </c>
      <c r="E4" s="160" t="s">
        <v>26</v>
      </c>
      <c r="F4" s="160"/>
      <c r="G4" s="160"/>
      <c r="H4" s="160"/>
      <c r="I4" s="160"/>
    </row>
    <row r="5" spans="1:10" ht="96" customHeight="1">
      <c r="A5" s="161" t="s">
        <v>0</v>
      </c>
      <c r="B5" s="161" t="s">
        <v>0</v>
      </c>
      <c r="C5" s="161" t="s">
        <v>0</v>
      </c>
      <c r="D5" s="161" t="s">
        <v>0</v>
      </c>
      <c r="E5" s="4" t="s">
        <v>27</v>
      </c>
      <c r="F5" s="4" t="s">
        <v>28</v>
      </c>
      <c r="G5" s="4" t="s">
        <v>29</v>
      </c>
      <c r="H5" s="4" t="s">
        <v>30</v>
      </c>
      <c r="I5" s="4" t="s">
        <v>31</v>
      </c>
    </row>
    <row r="6" spans="1:10" ht="20.65" customHeight="1">
      <c r="A6" s="4" t="s">
        <v>32</v>
      </c>
      <c r="B6" s="4" t="s">
        <v>33</v>
      </c>
      <c r="C6" s="4" t="s">
        <v>34</v>
      </c>
      <c r="D6" s="4" t="s">
        <v>35</v>
      </c>
      <c r="E6" s="4" t="s">
        <v>36</v>
      </c>
      <c r="F6" s="4" t="s">
        <v>37</v>
      </c>
      <c r="G6" s="4">
        <v>7</v>
      </c>
      <c r="H6" s="4" t="s">
        <v>39</v>
      </c>
      <c r="I6" s="4" t="s">
        <v>40</v>
      </c>
    </row>
    <row r="7" spans="1:10" ht="21" customHeight="1">
      <c r="A7" s="18" t="s">
        <v>41</v>
      </c>
      <c r="B7" s="3" t="s">
        <v>42</v>
      </c>
      <c r="C7" s="4" t="s">
        <v>43</v>
      </c>
      <c r="D7" s="92">
        <f>D9</f>
        <v>8309994</v>
      </c>
      <c r="E7" s="92">
        <f>E9</f>
        <v>8309994</v>
      </c>
      <c r="F7" s="18"/>
      <c r="G7" s="18"/>
      <c r="H7" s="18"/>
      <c r="I7" s="18"/>
    </row>
    <row r="8" spans="1:10" ht="21" customHeight="1">
      <c r="A8" s="5" t="s">
        <v>44</v>
      </c>
      <c r="B8" s="4" t="s">
        <v>45</v>
      </c>
      <c r="C8" s="4" t="s">
        <v>0</v>
      </c>
      <c r="D8" s="5"/>
      <c r="E8" s="4" t="s">
        <v>43</v>
      </c>
      <c r="F8" s="4" t="s">
        <v>43</v>
      </c>
      <c r="G8" s="4" t="s">
        <v>43</v>
      </c>
      <c r="H8" s="4" t="s">
        <v>43</v>
      </c>
      <c r="I8" s="5"/>
    </row>
    <row r="9" spans="1:10" ht="21" customHeight="1">
      <c r="A9" s="5" t="s">
        <v>46</v>
      </c>
      <c r="B9" s="4" t="s">
        <v>47</v>
      </c>
      <c r="C9" s="4">
        <v>130</v>
      </c>
      <c r="D9" s="90">
        <f>D15</f>
        <v>8309994</v>
      </c>
      <c r="E9" s="90">
        <f>E15</f>
        <v>8309994</v>
      </c>
      <c r="F9" s="4" t="s">
        <v>43</v>
      </c>
      <c r="G9" s="4" t="s">
        <v>43</v>
      </c>
      <c r="H9" s="5"/>
      <c r="I9" s="5"/>
    </row>
    <row r="10" spans="1:10" ht="34.5" customHeight="1">
      <c r="A10" s="5" t="s">
        <v>49</v>
      </c>
      <c r="B10" s="4" t="s">
        <v>48</v>
      </c>
      <c r="C10" s="4" t="s">
        <v>0</v>
      </c>
      <c r="D10" s="5"/>
      <c r="E10" s="4" t="s">
        <v>43</v>
      </c>
      <c r="F10" s="4" t="s">
        <v>43</v>
      </c>
      <c r="G10" s="4" t="s">
        <v>43</v>
      </c>
      <c r="H10" s="4" t="s">
        <v>43</v>
      </c>
      <c r="I10" s="5"/>
    </row>
    <row r="11" spans="1:10" ht="78" customHeight="1">
      <c r="A11" s="5" t="s">
        <v>50</v>
      </c>
      <c r="B11" s="4" t="s">
        <v>51</v>
      </c>
      <c r="C11" s="4" t="s">
        <v>0</v>
      </c>
      <c r="D11" s="5"/>
      <c r="E11" s="4" t="s">
        <v>43</v>
      </c>
      <c r="F11" s="4" t="s">
        <v>43</v>
      </c>
      <c r="G11" s="4" t="s">
        <v>43</v>
      </c>
      <c r="H11" s="4" t="s">
        <v>43</v>
      </c>
      <c r="I11" s="5"/>
    </row>
    <row r="12" spans="1:10" ht="32.25" customHeight="1">
      <c r="A12" s="5" t="s">
        <v>52</v>
      </c>
      <c r="B12" s="4" t="s">
        <v>53</v>
      </c>
      <c r="C12" s="4" t="s">
        <v>0</v>
      </c>
      <c r="D12" s="5"/>
      <c r="E12" s="4" t="s">
        <v>43</v>
      </c>
      <c r="F12" s="5"/>
      <c r="G12" s="5"/>
      <c r="H12" s="4" t="s">
        <v>43</v>
      </c>
      <c r="I12" s="4" t="s">
        <v>43</v>
      </c>
    </row>
    <row r="13" spans="1:10" ht="21" customHeight="1">
      <c r="A13" s="5" t="s">
        <v>54</v>
      </c>
      <c r="B13" s="4" t="s">
        <v>55</v>
      </c>
      <c r="C13" s="4" t="s">
        <v>0</v>
      </c>
      <c r="D13" s="5"/>
      <c r="E13" s="4" t="s">
        <v>43</v>
      </c>
      <c r="F13" s="4" t="s">
        <v>43</v>
      </c>
      <c r="G13" s="4" t="s">
        <v>43</v>
      </c>
      <c r="H13" s="4" t="s">
        <v>43</v>
      </c>
      <c r="I13" s="5"/>
    </row>
    <row r="14" spans="1:10" ht="21" customHeight="1">
      <c r="A14" s="5" t="s">
        <v>56</v>
      </c>
      <c r="B14" s="4" t="s">
        <v>57</v>
      </c>
      <c r="C14" s="4" t="s">
        <v>111</v>
      </c>
      <c r="D14" s="5"/>
      <c r="E14" s="4" t="s">
        <v>43</v>
      </c>
      <c r="F14" s="4" t="s">
        <v>43</v>
      </c>
      <c r="G14" s="4" t="s">
        <v>43</v>
      </c>
      <c r="H14" s="4" t="s">
        <v>43</v>
      </c>
      <c r="I14" s="5"/>
    </row>
    <row r="15" spans="1:10" ht="22.5" customHeight="1">
      <c r="A15" s="18" t="s">
        <v>58</v>
      </c>
      <c r="B15" s="3" t="s">
        <v>59</v>
      </c>
      <c r="C15" s="4" t="s">
        <v>43</v>
      </c>
      <c r="D15" s="92">
        <f>D16+D23+D29</f>
        <v>8309994</v>
      </c>
      <c r="E15" s="92">
        <f>E16+E23+E29</f>
        <v>8309994</v>
      </c>
      <c r="F15" s="18"/>
      <c r="G15" s="18"/>
      <c r="H15" s="18"/>
      <c r="I15" s="18"/>
    </row>
    <row r="16" spans="1:10" ht="25.5" customHeight="1">
      <c r="A16" s="6" t="s">
        <v>113</v>
      </c>
      <c r="B16" s="4">
        <v>210</v>
      </c>
      <c r="C16" s="4">
        <v>100</v>
      </c>
      <c r="D16" s="95">
        <v>6037630.2000000002</v>
      </c>
      <c r="E16" s="95">
        <v>6037630.2000000002</v>
      </c>
      <c r="F16" s="5"/>
      <c r="G16" s="5"/>
      <c r="H16" s="5"/>
      <c r="I16" s="5"/>
    </row>
    <row r="17" spans="1:9" ht="49.5" customHeight="1">
      <c r="A17" s="16" t="s">
        <v>112</v>
      </c>
      <c r="B17" s="4">
        <v>211</v>
      </c>
      <c r="C17" s="4">
        <v>110</v>
      </c>
      <c r="D17" s="95">
        <v>5989330.2000000002</v>
      </c>
      <c r="E17" s="95">
        <v>5989330.2000000002</v>
      </c>
      <c r="F17" s="5"/>
      <c r="G17" s="5"/>
      <c r="H17" s="5"/>
      <c r="I17" s="5"/>
    </row>
    <row r="18" spans="1:9" ht="24.75" customHeight="1">
      <c r="A18" s="17" t="s">
        <v>121</v>
      </c>
      <c r="B18" s="4" t="s">
        <v>122</v>
      </c>
      <c r="C18" s="4">
        <v>111</v>
      </c>
      <c r="D18" s="95">
        <v>4600100</v>
      </c>
      <c r="E18" s="95">
        <v>4600100</v>
      </c>
      <c r="F18" s="5"/>
      <c r="G18" s="5"/>
      <c r="H18" s="5"/>
      <c r="I18" s="5"/>
    </row>
    <row r="19" spans="1:9" ht="141" customHeight="1">
      <c r="A19" s="17" t="s">
        <v>123</v>
      </c>
      <c r="B19" s="4" t="s">
        <v>124</v>
      </c>
      <c r="C19" s="4">
        <v>119</v>
      </c>
      <c r="D19" s="95">
        <v>1389230.2</v>
      </c>
      <c r="E19" s="95">
        <v>1389230.2</v>
      </c>
      <c r="F19" s="91"/>
      <c r="G19" s="5"/>
      <c r="H19" s="5"/>
      <c r="I19" s="5"/>
    </row>
    <row r="20" spans="1:9" ht="49.5" customHeight="1">
      <c r="A20" s="16" t="s">
        <v>119</v>
      </c>
      <c r="B20" s="4">
        <v>212</v>
      </c>
      <c r="C20" s="4"/>
      <c r="D20" s="96"/>
      <c r="E20" s="96"/>
      <c r="F20" s="5"/>
      <c r="G20" s="5"/>
      <c r="H20" s="5"/>
      <c r="I20" s="5"/>
    </row>
    <row r="21" spans="1:9" ht="37.5" customHeight="1">
      <c r="A21" s="16" t="s">
        <v>120</v>
      </c>
      <c r="B21" s="4">
        <v>213</v>
      </c>
      <c r="C21" s="4">
        <v>112</v>
      </c>
      <c r="D21" s="95"/>
      <c r="E21" s="95"/>
      <c r="F21" s="5"/>
      <c r="G21" s="5"/>
      <c r="H21" s="5"/>
      <c r="I21" s="5"/>
    </row>
    <row r="22" spans="1:9" ht="36" customHeight="1">
      <c r="A22" s="6" t="s">
        <v>114</v>
      </c>
      <c r="B22" s="4">
        <v>220</v>
      </c>
      <c r="C22" s="4">
        <v>112</v>
      </c>
      <c r="D22" s="95">
        <v>48300</v>
      </c>
      <c r="E22" s="95">
        <v>48300</v>
      </c>
      <c r="F22" s="5"/>
      <c r="G22" s="5"/>
      <c r="H22" s="5"/>
      <c r="I22" s="5"/>
    </row>
    <row r="23" spans="1:9" ht="36" customHeight="1">
      <c r="A23" s="6" t="s">
        <v>115</v>
      </c>
      <c r="B23" s="4">
        <v>230</v>
      </c>
      <c r="C23" s="4">
        <v>850</v>
      </c>
      <c r="D23" s="95">
        <v>82960</v>
      </c>
      <c r="E23" s="95">
        <v>82960</v>
      </c>
      <c r="F23" s="5"/>
      <c r="G23" s="5"/>
      <c r="H23" s="5"/>
      <c r="I23" s="5"/>
    </row>
    <row r="24" spans="1:9" ht="30" customHeight="1">
      <c r="A24" s="16" t="s">
        <v>125</v>
      </c>
      <c r="B24" s="4">
        <v>231</v>
      </c>
      <c r="C24" s="4">
        <v>851</v>
      </c>
      <c r="D24" s="95">
        <v>48000</v>
      </c>
      <c r="E24" s="95">
        <v>48000</v>
      </c>
      <c r="F24" s="5"/>
      <c r="G24" s="5"/>
      <c r="H24" s="5"/>
      <c r="I24" s="5"/>
    </row>
    <row r="25" spans="1:9" ht="20.25" customHeight="1">
      <c r="A25" s="16" t="s">
        <v>126</v>
      </c>
      <c r="B25" s="4">
        <v>232</v>
      </c>
      <c r="C25" s="4">
        <v>852</v>
      </c>
      <c r="D25" s="96">
        <v>14960</v>
      </c>
      <c r="E25" s="96">
        <v>14960</v>
      </c>
      <c r="F25" s="5"/>
      <c r="G25" s="5"/>
      <c r="H25" s="5"/>
      <c r="I25" s="5"/>
    </row>
    <row r="26" spans="1:9" ht="20.25" customHeight="1">
      <c r="A26" s="16" t="s">
        <v>126</v>
      </c>
      <c r="B26" s="4">
        <v>233</v>
      </c>
      <c r="C26" s="4">
        <v>853</v>
      </c>
      <c r="D26" s="95">
        <v>20000</v>
      </c>
      <c r="E26" s="95">
        <v>20000</v>
      </c>
      <c r="F26" s="5"/>
      <c r="G26" s="5"/>
      <c r="H26" s="5"/>
      <c r="I26" s="5"/>
    </row>
    <row r="27" spans="1:9" ht="39" customHeight="1">
      <c r="A27" s="6" t="s">
        <v>116</v>
      </c>
      <c r="B27" s="4">
        <v>240</v>
      </c>
      <c r="C27" s="4"/>
      <c r="D27" s="96"/>
      <c r="E27" s="96"/>
      <c r="F27" s="5"/>
      <c r="G27" s="5"/>
      <c r="H27" s="5"/>
      <c r="I27" s="5"/>
    </row>
    <row r="28" spans="1:9" ht="48.75" customHeight="1">
      <c r="A28" s="6" t="s">
        <v>117</v>
      </c>
      <c r="B28" s="4">
        <v>250</v>
      </c>
      <c r="C28" s="4"/>
      <c r="D28" s="96"/>
      <c r="E28" s="96"/>
      <c r="F28" s="5"/>
      <c r="G28" s="5"/>
      <c r="H28" s="5"/>
      <c r="I28" s="5"/>
    </row>
    <row r="29" spans="1:9" ht="34.5" customHeight="1">
      <c r="A29" s="6" t="s">
        <v>118</v>
      </c>
      <c r="B29" s="4">
        <v>260</v>
      </c>
      <c r="C29" s="4" t="s">
        <v>43</v>
      </c>
      <c r="D29" s="95">
        <f>D30+D32+D34+D35+D37</f>
        <v>2189403.7999999998</v>
      </c>
      <c r="E29" s="95">
        <f>E30+E32+E34+E35+E37</f>
        <v>2189403.7999999998</v>
      </c>
      <c r="F29" s="5"/>
      <c r="G29" s="5"/>
      <c r="H29" s="5"/>
      <c r="I29" s="5"/>
    </row>
    <row r="30" spans="1:9" ht="26.25" customHeight="1">
      <c r="A30" s="16" t="s">
        <v>127</v>
      </c>
      <c r="B30" s="4">
        <v>261</v>
      </c>
      <c r="C30" s="4">
        <v>244</v>
      </c>
      <c r="D30" s="95">
        <v>25680</v>
      </c>
      <c r="E30" s="95">
        <v>25680</v>
      </c>
      <c r="F30" s="5"/>
      <c r="G30" s="5"/>
      <c r="H30" s="5"/>
      <c r="I30" s="5"/>
    </row>
    <row r="31" spans="1:9" ht="26.25" customHeight="1">
      <c r="A31" s="16" t="s">
        <v>128</v>
      </c>
      <c r="B31" s="4">
        <v>262</v>
      </c>
      <c r="C31" s="4"/>
      <c r="D31" s="96"/>
      <c r="E31" s="96"/>
      <c r="F31" s="5"/>
      <c r="G31" s="5"/>
      <c r="H31" s="5"/>
      <c r="I31" s="5"/>
    </row>
    <row r="32" spans="1:9" ht="26.25" customHeight="1">
      <c r="A32" s="16" t="s">
        <v>129</v>
      </c>
      <c r="B32" s="4">
        <v>263</v>
      </c>
      <c r="C32" s="4">
        <v>244</v>
      </c>
      <c r="D32" s="95">
        <v>442081.2</v>
      </c>
      <c r="E32" s="95">
        <v>442081.2</v>
      </c>
      <c r="F32" s="5"/>
      <c r="G32" s="5"/>
      <c r="H32" s="5"/>
      <c r="I32" s="5"/>
    </row>
    <row r="33" spans="1:9" ht="26.25" customHeight="1">
      <c r="A33" s="16" t="s">
        <v>130</v>
      </c>
      <c r="B33" s="4">
        <v>264</v>
      </c>
      <c r="C33" s="4"/>
      <c r="D33" s="96"/>
      <c r="E33" s="96"/>
      <c r="F33" s="5"/>
      <c r="G33" s="5"/>
      <c r="H33" s="5"/>
      <c r="I33" s="5"/>
    </row>
    <row r="34" spans="1:9" ht="33.75" customHeight="1">
      <c r="A34" s="16" t="s">
        <v>131</v>
      </c>
      <c r="B34" s="4">
        <v>265</v>
      </c>
      <c r="C34" s="4">
        <v>244</v>
      </c>
      <c r="D34" s="95">
        <v>167685.46</v>
      </c>
      <c r="E34" s="95">
        <v>167685.46</v>
      </c>
      <c r="F34" s="5"/>
      <c r="G34" s="5"/>
      <c r="H34" s="5"/>
      <c r="I34" s="5"/>
    </row>
    <row r="35" spans="1:9" ht="26.25" customHeight="1">
      <c r="A35" s="16" t="s">
        <v>132</v>
      </c>
      <c r="B35" s="4">
        <v>266</v>
      </c>
      <c r="C35" s="4">
        <v>244</v>
      </c>
      <c r="D35" s="95">
        <v>125354.08</v>
      </c>
      <c r="E35" s="95">
        <v>125354.08</v>
      </c>
      <c r="F35" s="5"/>
      <c r="G35" s="5"/>
      <c r="H35" s="5"/>
      <c r="I35" s="5"/>
    </row>
    <row r="36" spans="1:9" ht="33.75" customHeight="1">
      <c r="A36" s="16" t="s">
        <v>133</v>
      </c>
      <c r="B36" s="4">
        <v>267</v>
      </c>
      <c r="C36" s="4"/>
      <c r="D36" s="96"/>
      <c r="E36" s="96"/>
      <c r="F36" s="5"/>
      <c r="G36" s="5"/>
      <c r="H36" s="5"/>
      <c r="I36" s="5"/>
    </row>
    <row r="37" spans="1:9" ht="34.5" customHeight="1">
      <c r="A37" s="16" t="s">
        <v>134</v>
      </c>
      <c r="B37" s="4">
        <v>268</v>
      </c>
      <c r="C37" s="4">
        <v>244</v>
      </c>
      <c r="D37" s="95">
        <v>1428603.06</v>
      </c>
      <c r="E37" s="95">
        <v>1428603.06</v>
      </c>
      <c r="F37" s="5"/>
      <c r="G37" s="5"/>
      <c r="H37" s="5"/>
      <c r="I37" s="5"/>
    </row>
    <row r="38" spans="1:9" ht="38.25" customHeight="1">
      <c r="A38" s="18" t="s">
        <v>135</v>
      </c>
      <c r="B38" s="3">
        <v>300</v>
      </c>
      <c r="C38" s="4"/>
      <c r="D38" s="5"/>
      <c r="E38" s="5"/>
      <c r="F38" s="5"/>
      <c r="G38" s="5"/>
      <c r="H38" s="5"/>
      <c r="I38" s="5"/>
    </row>
    <row r="39" spans="1:9" ht="20.25" customHeight="1">
      <c r="A39" s="15" t="s">
        <v>136</v>
      </c>
      <c r="B39" s="4">
        <v>310</v>
      </c>
      <c r="C39" s="4"/>
      <c r="D39" s="5"/>
      <c r="E39" s="5"/>
      <c r="F39" s="5"/>
      <c r="G39" s="5"/>
      <c r="H39" s="5"/>
      <c r="I39" s="5"/>
    </row>
    <row r="40" spans="1:9" ht="20.25" customHeight="1">
      <c r="A40" s="15" t="s">
        <v>137</v>
      </c>
      <c r="B40" s="4">
        <v>320</v>
      </c>
      <c r="C40" s="4"/>
      <c r="D40" s="5"/>
      <c r="E40" s="5"/>
      <c r="F40" s="5"/>
      <c r="G40" s="5"/>
      <c r="H40" s="5"/>
      <c r="I40" s="5"/>
    </row>
    <row r="41" spans="1:9" ht="32.25" customHeight="1">
      <c r="A41" s="18" t="s">
        <v>140</v>
      </c>
      <c r="B41" s="3">
        <v>400</v>
      </c>
      <c r="C41" s="4"/>
      <c r="D41" s="5"/>
      <c r="E41" s="5"/>
      <c r="F41" s="5"/>
      <c r="G41" s="5"/>
      <c r="H41" s="5"/>
      <c r="I41" s="5"/>
    </row>
    <row r="42" spans="1:9" ht="21.75" customHeight="1">
      <c r="A42" s="15" t="s">
        <v>138</v>
      </c>
      <c r="B42" s="4">
        <v>410</v>
      </c>
      <c r="C42" s="4"/>
      <c r="D42" s="5"/>
      <c r="E42" s="5"/>
      <c r="F42" s="5"/>
      <c r="G42" s="5"/>
      <c r="H42" s="5"/>
      <c r="I42" s="5"/>
    </row>
    <row r="43" spans="1:9" ht="21.75" customHeight="1">
      <c r="A43" s="15" t="s">
        <v>139</v>
      </c>
      <c r="B43" s="4">
        <v>420</v>
      </c>
      <c r="C43" s="4"/>
      <c r="D43" s="5"/>
      <c r="E43" s="5"/>
      <c r="F43" s="5"/>
      <c r="G43" s="5"/>
      <c r="H43" s="5"/>
      <c r="I43" s="5"/>
    </row>
    <row r="44" spans="1:9" ht="23.25" customHeight="1">
      <c r="A44" s="18" t="s">
        <v>141</v>
      </c>
      <c r="B44" s="3">
        <v>500</v>
      </c>
      <c r="C44" s="4"/>
      <c r="D44" s="5"/>
      <c r="E44" s="5"/>
      <c r="F44" s="5"/>
      <c r="G44" s="5"/>
      <c r="H44" s="5"/>
      <c r="I44" s="5"/>
    </row>
    <row r="45" spans="1:9" ht="23.25" customHeight="1">
      <c r="A45" s="18" t="s">
        <v>60</v>
      </c>
      <c r="B45" s="3">
        <v>600</v>
      </c>
      <c r="C45" s="4"/>
      <c r="D45" s="5"/>
      <c r="E45" s="5"/>
      <c r="F45" s="5"/>
      <c r="G45" s="5"/>
      <c r="H45" s="5"/>
      <c r="I45" s="5"/>
    </row>
    <row r="47" spans="1:9" ht="51">
      <c r="A47" s="127" t="s">
        <v>438</v>
      </c>
    </row>
  </sheetData>
  <autoFilter ref="A6:I6"/>
  <mergeCells count="7">
    <mergeCell ref="A2:I2"/>
    <mergeCell ref="A3:A5"/>
    <mergeCell ref="B3:B5"/>
    <mergeCell ref="C3:C5"/>
    <mergeCell ref="D3:I3"/>
    <mergeCell ref="D4:D5"/>
    <mergeCell ref="E4:I4"/>
  </mergeCells>
  <printOptions horizontalCentered="1"/>
  <pageMargins left="0.19685040000000001" right="3.9370079999999997E-3" top="0.39370080000000002" bottom="0.39370080000000002" header="0.3" footer="0.3"/>
  <pageSetup paperSize="9" scale="9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view="pageBreakPreview" zoomScale="85" zoomScaleNormal="115" zoomScaleSheetLayoutView="85" workbookViewId="0">
      <selection activeCell="O14" sqref="O14"/>
    </sheetView>
  </sheetViews>
  <sheetFormatPr defaultColWidth="9.33203125" defaultRowHeight="14.25"/>
  <cols>
    <col min="1" max="1" width="36.5" style="13" customWidth="1"/>
    <col min="2" max="2" width="13.6640625" style="13" customWidth="1"/>
    <col min="3" max="3" width="16.1640625" style="13" customWidth="1"/>
    <col min="4" max="12" width="18" style="13" customWidth="1"/>
    <col min="13" max="16384" width="9.33203125" style="13"/>
  </cols>
  <sheetData>
    <row r="1" spans="1:12" ht="21.75" customHeight="1">
      <c r="A1" s="12" t="s">
        <v>0</v>
      </c>
      <c r="I1" s="14"/>
      <c r="L1" s="14"/>
    </row>
    <row r="2" spans="1:12" ht="36" customHeight="1">
      <c r="A2" s="165" t="s">
        <v>453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2" ht="33.75" customHeight="1">
      <c r="A3" s="162" t="s">
        <v>21</v>
      </c>
      <c r="B3" s="162" t="s">
        <v>22</v>
      </c>
      <c r="C3" s="166" t="s">
        <v>142</v>
      </c>
      <c r="D3" s="156" t="s">
        <v>143</v>
      </c>
      <c r="E3" s="156"/>
      <c r="F3" s="156"/>
      <c r="G3" s="156"/>
      <c r="H3" s="156"/>
      <c r="I3" s="156"/>
      <c r="J3" s="156"/>
      <c r="K3" s="156"/>
      <c r="L3" s="156"/>
    </row>
    <row r="4" spans="1:12" ht="26.25" customHeight="1">
      <c r="A4" s="163"/>
      <c r="B4" s="163" t="s">
        <v>0</v>
      </c>
      <c r="C4" s="167"/>
      <c r="D4" s="156" t="s">
        <v>144</v>
      </c>
      <c r="E4" s="156"/>
      <c r="F4" s="156"/>
      <c r="G4" s="156" t="s">
        <v>16</v>
      </c>
      <c r="H4" s="156"/>
      <c r="I4" s="156"/>
      <c r="J4" s="156"/>
      <c r="K4" s="156"/>
      <c r="L4" s="156"/>
    </row>
    <row r="5" spans="1:12" ht="67.5" customHeight="1">
      <c r="A5" s="163"/>
      <c r="B5" s="163"/>
      <c r="C5" s="167"/>
      <c r="D5" s="156"/>
      <c r="E5" s="156"/>
      <c r="F5" s="156"/>
      <c r="G5" s="156" t="s">
        <v>145</v>
      </c>
      <c r="H5" s="156"/>
      <c r="I5" s="156"/>
      <c r="J5" s="156" t="s">
        <v>146</v>
      </c>
      <c r="K5" s="156"/>
      <c r="L5" s="156"/>
    </row>
    <row r="6" spans="1:12" ht="66.75" customHeight="1">
      <c r="A6" s="164"/>
      <c r="B6" s="164"/>
      <c r="C6" s="168"/>
      <c r="D6" s="42" t="s">
        <v>249</v>
      </c>
      <c r="E6" s="42" t="s">
        <v>250</v>
      </c>
      <c r="F6" s="42" t="s">
        <v>251</v>
      </c>
      <c r="G6" s="20" t="s">
        <v>249</v>
      </c>
      <c r="H6" s="20" t="s">
        <v>250</v>
      </c>
      <c r="I6" s="20" t="s">
        <v>251</v>
      </c>
      <c r="J6" s="42" t="s">
        <v>249</v>
      </c>
      <c r="K6" s="42" t="s">
        <v>250</v>
      </c>
      <c r="L6" s="42" t="s">
        <v>251</v>
      </c>
    </row>
    <row r="7" spans="1:12" ht="20.65" customHeight="1">
      <c r="A7" s="19" t="s">
        <v>32</v>
      </c>
      <c r="B7" s="19" t="s">
        <v>33</v>
      </c>
      <c r="C7" s="19" t="s">
        <v>34</v>
      </c>
      <c r="D7" s="19" t="s">
        <v>35</v>
      </c>
      <c r="E7" s="19" t="s">
        <v>36</v>
      </c>
      <c r="F7" s="19" t="s">
        <v>37</v>
      </c>
      <c r="G7" s="19" t="s">
        <v>38</v>
      </c>
      <c r="H7" s="19" t="s">
        <v>39</v>
      </c>
      <c r="I7" s="19" t="s">
        <v>40</v>
      </c>
      <c r="J7" s="19" t="s">
        <v>147</v>
      </c>
      <c r="K7" s="19" t="s">
        <v>148</v>
      </c>
      <c r="L7" s="19" t="s">
        <v>149</v>
      </c>
    </row>
    <row r="8" spans="1:12" ht="41.25" customHeight="1">
      <c r="A8" s="23" t="s">
        <v>150</v>
      </c>
      <c r="B8" s="21" t="s">
        <v>151</v>
      </c>
      <c r="C8" s="4" t="s">
        <v>43</v>
      </c>
      <c r="D8" s="39" t="s">
        <v>417</v>
      </c>
      <c r="E8" s="39"/>
      <c r="F8" s="39"/>
      <c r="G8" s="39" t="s">
        <v>417</v>
      </c>
      <c r="H8" s="39"/>
      <c r="I8" s="39"/>
      <c r="J8" s="74">
        <v>0</v>
      </c>
      <c r="K8" s="74">
        <v>0</v>
      </c>
      <c r="L8" s="74">
        <v>0</v>
      </c>
    </row>
    <row r="9" spans="1:12" ht="54" customHeight="1">
      <c r="A9" s="23" t="s">
        <v>152</v>
      </c>
      <c r="B9" s="21" t="s">
        <v>153</v>
      </c>
      <c r="C9" s="4" t="s">
        <v>43</v>
      </c>
      <c r="D9" s="39" t="s">
        <v>315</v>
      </c>
      <c r="E9" s="39" t="s">
        <v>315</v>
      </c>
      <c r="F9" s="39" t="s">
        <v>315</v>
      </c>
      <c r="G9" s="39" t="s">
        <v>315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</row>
    <row r="10" spans="1:12" ht="38.25" customHeight="1">
      <c r="A10" s="23" t="s">
        <v>154</v>
      </c>
      <c r="B10" s="21" t="s">
        <v>155</v>
      </c>
      <c r="C10" s="39">
        <v>2017</v>
      </c>
      <c r="D10" s="39" t="s">
        <v>417</v>
      </c>
      <c r="E10" s="39"/>
      <c r="F10" s="39"/>
      <c r="G10" s="39" t="s">
        <v>417</v>
      </c>
      <c r="H10" s="39"/>
      <c r="I10" s="39"/>
      <c r="J10" s="74">
        <v>0</v>
      </c>
      <c r="K10" s="74">
        <v>0</v>
      </c>
      <c r="L10" s="74">
        <v>0</v>
      </c>
    </row>
    <row r="11" spans="1:12" ht="28.5">
      <c r="A11" s="23" t="s">
        <v>150</v>
      </c>
      <c r="B11" s="21" t="s">
        <v>151</v>
      </c>
      <c r="C11" s="125" t="s">
        <v>43</v>
      </c>
      <c r="D11" s="39"/>
      <c r="E11" s="39" t="s">
        <v>418</v>
      </c>
      <c r="F11" s="39"/>
      <c r="G11" s="39"/>
      <c r="H11" s="39" t="s">
        <v>418</v>
      </c>
      <c r="I11" s="39"/>
      <c r="J11" s="74">
        <v>0</v>
      </c>
      <c r="K11" s="74">
        <v>0</v>
      </c>
      <c r="L11" s="74">
        <v>0</v>
      </c>
    </row>
    <row r="12" spans="1:12" ht="26.25" customHeight="1">
      <c r="A12" s="23" t="s">
        <v>152</v>
      </c>
      <c r="B12" s="21" t="s">
        <v>153</v>
      </c>
      <c r="C12" s="125" t="s">
        <v>43</v>
      </c>
      <c r="D12" s="39" t="s">
        <v>315</v>
      </c>
      <c r="E12" s="39" t="s">
        <v>315</v>
      </c>
      <c r="F12" s="39" t="s">
        <v>315</v>
      </c>
      <c r="G12" s="39" t="s">
        <v>315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</row>
    <row r="13" spans="1:12" ht="26.25" customHeight="1">
      <c r="A13" s="23" t="s">
        <v>154</v>
      </c>
      <c r="B13" s="21" t="s">
        <v>155</v>
      </c>
      <c r="C13" s="39" t="s">
        <v>435</v>
      </c>
      <c r="D13" s="39" t="s">
        <v>33</v>
      </c>
      <c r="E13" s="39" t="s">
        <v>418</v>
      </c>
      <c r="F13" s="39"/>
      <c r="G13" s="39"/>
      <c r="H13" s="39" t="s">
        <v>418</v>
      </c>
      <c r="I13" s="39"/>
      <c r="J13" s="74">
        <v>0</v>
      </c>
      <c r="K13" s="74">
        <v>0</v>
      </c>
      <c r="L13" s="74">
        <v>0</v>
      </c>
    </row>
    <row r="14" spans="1:12" ht="26.25" customHeight="1">
      <c r="A14" s="23" t="s">
        <v>150</v>
      </c>
      <c r="B14" s="21" t="s">
        <v>151</v>
      </c>
      <c r="C14" s="125" t="s">
        <v>43</v>
      </c>
      <c r="D14" s="39"/>
      <c r="E14" s="39"/>
      <c r="F14" s="39" t="s">
        <v>419</v>
      </c>
      <c r="G14" s="39"/>
      <c r="H14" s="39"/>
      <c r="I14" s="39" t="s">
        <v>419</v>
      </c>
      <c r="J14" s="74">
        <v>0</v>
      </c>
      <c r="K14" s="74">
        <v>0</v>
      </c>
      <c r="L14" s="74">
        <v>0</v>
      </c>
    </row>
    <row r="15" spans="1:12" ht="26.25" customHeight="1">
      <c r="A15" s="23" t="s">
        <v>152</v>
      </c>
      <c r="B15" s="21" t="s">
        <v>153</v>
      </c>
      <c r="C15" s="125" t="s">
        <v>43</v>
      </c>
      <c r="D15" s="39" t="s">
        <v>315</v>
      </c>
      <c r="E15" s="39" t="s">
        <v>315</v>
      </c>
      <c r="F15" s="39" t="s">
        <v>315</v>
      </c>
      <c r="G15" s="39" t="s">
        <v>315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</row>
    <row r="16" spans="1:12" ht="26.25" customHeight="1">
      <c r="A16" s="23" t="s">
        <v>154</v>
      </c>
      <c r="B16" s="21" t="s">
        <v>155</v>
      </c>
      <c r="C16" s="39" t="s">
        <v>436</v>
      </c>
      <c r="D16" s="39"/>
      <c r="E16" s="39"/>
      <c r="F16" s="39" t="s">
        <v>419</v>
      </c>
      <c r="G16" s="39"/>
      <c r="H16" s="39"/>
      <c r="I16" s="39" t="s">
        <v>419</v>
      </c>
      <c r="J16" s="74">
        <v>0</v>
      </c>
      <c r="K16" s="74">
        <v>0</v>
      </c>
      <c r="L16" s="74">
        <v>0</v>
      </c>
    </row>
    <row r="17" spans="1:12" ht="26.25" customHeight="1">
      <c r="A17" s="23"/>
      <c r="B17" s="21"/>
      <c r="C17" s="125"/>
      <c r="D17" s="39"/>
      <c r="E17" s="39"/>
      <c r="F17" s="39"/>
      <c r="G17" s="39"/>
      <c r="H17" s="74"/>
      <c r="I17" s="74"/>
      <c r="J17" s="74"/>
      <c r="K17" s="74"/>
      <c r="L17" s="74"/>
    </row>
    <row r="19" spans="1:12">
      <c r="A19" s="13" t="s">
        <v>447</v>
      </c>
    </row>
    <row r="20" spans="1:12" ht="28.5">
      <c r="A20" s="13" t="s">
        <v>449</v>
      </c>
      <c r="B20" s="13" t="s">
        <v>450</v>
      </c>
    </row>
  </sheetData>
  <autoFilter ref="A7:I7"/>
  <mergeCells count="9">
    <mergeCell ref="A3:A6"/>
    <mergeCell ref="G5:I5"/>
    <mergeCell ref="J5:L5"/>
    <mergeCell ref="A2:L2"/>
    <mergeCell ref="D3:L3"/>
    <mergeCell ref="G4:L4"/>
    <mergeCell ref="C3:C6"/>
    <mergeCell ref="B3:B6"/>
    <mergeCell ref="D4:F5"/>
  </mergeCells>
  <printOptions horizontalCentered="1"/>
  <pageMargins left="0.19685040000000001" right="3.9370079999999997E-3" top="0.39370080000000002" bottom="0.39370080000000002" header="0.3" footer="0.3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7"/>
  <sheetViews>
    <sheetView view="pageBreakPreview" zoomScale="115" zoomScaleNormal="115" zoomScaleSheetLayoutView="115" workbookViewId="0">
      <selection activeCell="E14" sqref="E14"/>
    </sheetView>
  </sheetViews>
  <sheetFormatPr defaultColWidth="9.33203125" defaultRowHeight="14.25"/>
  <cols>
    <col min="1" max="1" width="47" style="13" customWidth="1"/>
    <col min="2" max="2" width="11.1640625" style="13" customWidth="1"/>
    <col min="3" max="4" width="26.6640625" style="13" customWidth="1"/>
    <col min="5" max="5" width="27.5" style="13" customWidth="1"/>
    <col min="6" max="16384" width="9.33203125" style="13"/>
  </cols>
  <sheetData>
    <row r="1" spans="1:5" ht="21.75" customHeight="1">
      <c r="A1" s="100" t="s">
        <v>0</v>
      </c>
      <c r="B1" s="101"/>
      <c r="C1" s="102"/>
      <c r="D1" s="101"/>
      <c r="E1" s="102"/>
    </row>
    <row r="2" spans="1:5" ht="27.6" customHeight="1">
      <c r="A2" s="169"/>
      <c r="B2" s="169"/>
      <c r="C2" s="169"/>
      <c r="D2" s="169"/>
      <c r="E2" s="169"/>
    </row>
    <row r="3" spans="1:5" ht="32.450000000000003" customHeight="1">
      <c r="A3" s="104"/>
      <c r="B3" s="105"/>
      <c r="C3" s="106"/>
      <c r="D3" s="106"/>
      <c r="E3" s="106"/>
    </row>
    <row r="4" spans="1:5" ht="21.75" customHeight="1">
      <c r="A4" s="100"/>
      <c r="B4" s="101"/>
      <c r="C4" s="102"/>
      <c r="D4" s="101"/>
      <c r="E4" s="102"/>
    </row>
    <row r="5" spans="1:5" ht="21.75" customHeight="1">
      <c r="A5" s="169" t="s">
        <v>61</v>
      </c>
      <c r="B5" s="169"/>
      <c r="C5" s="169"/>
      <c r="D5" s="169"/>
      <c r="E5" s="169"/>
    </row>
    <row r="6" spans="1:5" ht="38.25" customHeight="1">
      <c r="A6" s="170" t="s">
        <v>21</v>
      </c>
      <c r="B6" s="170" t="s">
        <v>22</v>
      </c>
      <c r="C6" s="171" t="s">
        <v>156</v>
      </c>
      <c r="D6" s="172"/>
      <c r="E6" s="173"/>
    </row>
    <row r="7" spans="1:5" ht="44.25" customHeight="1">
      <c r="A7" s="170"/>
      <c r="B7" s="170"/>
      <c r="C7" s="107" t="s">
        <v>249</v>
      </c>
      <c r="D7" s="107" t="s">
        <v>250</v>
      </c>
      <c r="E7" s="107" t="s">
        <v>251</v>
      </c>
    </row>
    <row r="8" spans="1:5" ht="45" customHeight="1">
      <c r="A8" s="108" t="s">
        <v>32</v>
      </c>
      <c r="B8" s="108" t="s">
        <v>33</v>
      </c>
      <c r="C8" s="108">
        <v>3</v>
      </c>
      <c r="D8" s="108">
        <v>4</v>
      </c>
      <c r="E8" s="108">
        <v>5</v>
      </c>
    </row>
    <row r="9" spans="1:5" ht="21.75" customHeight="1">
      <c r="A9" s="103" t="s">
        <v>161</v>
      </c>
      <c r="B9" s="109" t="s">
        <v>157</v>
      </c>
      <c r="C9" s="108"/>
      <c r="D9" s="108"/>
      <c r="E9" s="108"/>
    </row>
    <row r="10" spans="1:5" ht="21.75" customHeight="1">
      <c r="A10" s="103" t="s">
        <v>160</v>
      </c>
      <c r="B10" s="109" t="s">
        <v>158</v>
      </c>
      <c r="C10" s="108" t="s">
        <v>342</v>
      </c>
      <c r="D10" s="108" t="s">
        <v>342</v>
      </c>
      <c r="E10" s="108" t="s">
        <v>342</v>
      </c>
    </row>
    <row r="11" spans="1:5" ht="24.75" customHeight="1">
      <c r="A11" s="103" t="s">
        <v>162</v>
      </c>
      <c r="B11" s="109" t="s">
        <v>159</v>
      </c>
      <c r="C11" s="108" t="s">
        <v>342</v>
      </c>
      <c r="D11" s="108" t="s">
        <v>342</v>
      </c>
      <c r="E11" s="108" t="s">
        <v>342</v>
      </c>
    </row>
    <row r="12" spans="1:5" ht="34.5" customHeight="1"/>
    <row r="13" spans="1:5" ht="31.9" customHeight="1">
      <c r="A13" s="13" t="s">
        <v>445</v>
      </c>
    </row>
    <row r="14" spans="1:5" ht="20.65" customHeight="1">
      <c r="A14" s="13" t="s">
        <v>446</v>
      </c>
    </row>
    <row r="15" spans="1:5" ht="22.5" customHeight="1"/>
    <row r="16" spans="1:5" ht="75.75" customHeight="1"/>
    <row r="17" ht="30" customHeight="1"/>
  </sheetData>
  <mergeCells count="5">
    <mergeCell ref="A2:E2"/>
    <mergeCell ref="A6:A7"/>
    <mergeCell ref="B6:B7"/>
    <mergeCell ref="A5:E5"/>
    <mergeCell ref="C6:E6"/>
  </mergeCells>
  <printOptions horizontalCentered="1"/>
  <pageMargins left="0.19685040000000001" right="3.9370079999999997E-3" top="0.39370080000000002" bottom="0.39370080000000002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view="pageBreakPreview" topLeftCell="B4" zoomScale="110" zoomScaleNormal="85" zoomScaleSheetLayoutView="110" workbookViewId="0">
      <selection activeCell="B32" sqref="B32:D33"/>
    </sheetView>
  </sheetViews>
  <sheetFormatPr defaultColWidth="9.33203125" defaultRowHeight="14.25"/>
  <cols>
    <col min="1" max="1" width="9.33203125" style="25"/>
    <col min="2" max="2" width="49.6640625" style="25" customWidth="1"/>
    <col min="3" max="3" width="17" style="25" customWidth="1"/>
    <col min="4" max="4" width="11" style="25" customWidth="1"/>
    <col min="5" max="5" width="18.33203125" style="25" customWidth="1"/>
    <col min="6" max="6" width="22.83203125" style="25" customWidth="1"/>
    <col min="7" max="7" width="19.5" style="25" customWidth="1"/>
    <col min="8" max="8" width="16.6640625" style="25" customWidth="1"/>
    <col min="9" max="9" width="15.1640625" style="25" customWidth="1"/>
    <col min="10" max="10" width="14" style="25" customWidth="1"/>
    <col min="11" max="11" width="9.5" style="25" bestFit="1" customWidth="1"/>
    <col min="12" max="12" width="13.1640625" style="25" bestFit="1" customWidth="1"/>
    <col min="13" max="16384" width="9.33203125" style="25"/>
  </cols>
  <sheetData>
    <row r="1" spans="1:10">
      <c r="J1" s="48"/>
    </row>
    <row r="2" spans="1:10" ht="24" customHeight="1">
      <c r="A2" s="178" t="s">
        <v>268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10" ht="26.25" customHeight="1">
      <c r="A3" s="178" t="s">
        <v>256</v>
      </c>
      <c r="B3" s="178"/>
      <c r="C3" s="178"/>
      <c r="D3" s="178"/>
      <c r="E3" s="178"/>
      <c r="F3" s="178"/>
      <c r="G3" s="178"/>
      <c r="H3" s="178"/>
      <c r="I3" s="178"/>
      <c r="J3" s="178"/>
    </row>
    <row r="4" spans="1:10" ht="20.25" customHeight="1">
      <c r="A4" s="177" t="s">
        <v>175</v>
      </c>
      <c r="B4" s="177"/>
      <c r="C4" s="174" t="s">
        <v>343</v>
      </c>
      <c r="D4" s="174"/>
      <c r="E4" s="174"/>
      <c r="F4" s="174"/>
      <c r="G4" s="174"/>
      <c r="H4" s="174"/>
      <c r="I4" s="174"/>
      <c r="J4" s="174"/>
    </row>
    <row r="6" spans="1:10" ht="20.25" customHeight="1">
      <c r="A6" s="75" t="s">
        <v>174</v>
      </c>
      <c r="B6" s="75"/>
      <c r="C6" s="174" t="s">
        <v>341</v>
      </c>
      <c r="D6" s="174"/>
      <c r="E6" s="174"/>
      <c r="F6" s="174"/>
      <c r="G6" s="174"/>
      <c r="H6" s="174"/>
      <c r="I6" s="174"/>
      <c r="J6" s="174"/>
    </row>
    <row r="8" spans="1:10" ht="24" customHeight="1">
      <c r="A8" s="179" t="s">
        <v>257</v>
      </c>
      <c r="B8" s="179"/>
      <c r="C8" s="179"/>
      <c r="D8" s="179"/>
      <c r="E8" s="179"/>
      <c r="F8" s="179"/>
      <c r="G8" s="179"/>
      <c r="H8" s="179"/>
      <c r="I8" s="179"/>
      <c r="J8" s="179"/>
    </row>
    <row r="9" spans="1:10" ht="28.5" customHeight="1">
      <c r="A9" s="180" t="s">
        <v>163</v>
      </c>
      <c r="B9" s="181" t="s">
        <v>164</v>
      </c>
      <c r="C9" s="181" t="s">
        <v>165</v>
      </c>
      <c r="D9" s="180" t="s">
        <v>166</v>
      </c>
      <c r="E9" s="180"/>
      <c r="F9" s="180"/>
      <c r="G9" s="180"/>
      <c r="H9" s="181" t="s">
        <v>170</v>
      </c>
      <c r="I9" s="181" t="s">
        <v>171</v>
      </c>
      <c r="J9" s="181" t="s">
        <v>252</v>
      </c>
    </row>
    <row r="10" spans="1:10">
      <c r="A10" s="180"/>
      <c r="B10" s="181"/>
      <c r="C10" s="181"/>
      <c r="D10" s="180" t="s">
        <v>25</v>
      </c>
      <c r="E10" s="182" t="s">
        <v>26</v>
      </c>
      <c r="F10" s="182"/>
      <c r="G10" s="182"/>
      <c r="H10" s="181"/>
      <c r="I10" s="181"/>
      <c r="J10" s="181"/>
    </row>
    <row r="11" spans="1:10" ht="48.75" customHeight="1">
      <c r="A11" s="180"/>
      <c r="B11" s="181"/>
      <c r="C11" s="181"/>
      <c r="D11" s="180"/>
      <c r="E11" s="22" t="s">
        <v>167</v>
      </c>
      <c r="F11" s="22" t="s">
        <v>168</v>
      </c>
      <c r="G11" s="22" t="s">
        <v>169</v>
      </c>
      <c r="H11" s="181"/>
      <c r="I11" s="181"/>
      <c r="J11" s="181"/>
    </row>
    <row r="12" spans="1:10">
      <c r="A12" s="26">
        <v>1</v>
      </c>
      <c r="B12" s="26">
        <v>2</v>
      </c>
      <c r="C12" s="26">
        <v>3</v>
      </c>
      <c r="D12" s="26">
        <v>4</v>
      </c>
      <c r="E12" s="26">
        <v>5</v>
      </c>
      <c r="F12" s="26">
        <v>6</v>
      </c>
      <c r="G12" s="26">
        <v>7</v>
      </c>
      <c r="H12" s="26">
        <v>8</v>
      </c>
      <c r="I12" s="26">
        <v>9</v>
      </c>
      <c r="J12" s="26">
        <v>10</v>
      </c>
    </row>
    <row r="13" spans="1:10">
      <c r="A13" s="61" t="s">
        <v>32</v>
      </c>
      <c r="B13" s="27" t="s">
        <v>269</v>
      </c>
      <c r="C13" s="61">
        <v>1</v>
      </c>
      <c r="D13" s="62">
        <f>G13+F13+E13</f>
        <v>17765</v>
      </c>
      <c r="E13" s="61" t="s">
        <v>270</v>
      </c>
      <c r="F13" s="61" t="s">
        <v>315</v>
      </c>
      <c r="G13" s="61" t="s">
        <v>272</v>
      </c>
      <c r="H13" s="61"/>
      <c r="I13" s="61"/>
      <c r="J13" s="62">
        <f>(D13+H13)*12</f>
        <v>213180</v>
      </c>
    </row>
    <row r="14" spans="1:10">
      <c r="A14" s="61" t="s">
        <v>33</v>
      </c>
      <c r="B14" s="27" t="s">
        <v>273</v>
      </c>
      <c r="C14" s="61" t="s">
        <v>32</v>
      </c>
      <c r="D14" s="62">
        <f t="shared" ref="D14:D30" si="0">G14+F14+E14</f>
        <v>14535</v>
      </c>
      <c r="E14" s="61" t="s">
        <v>282</v>
      </c>
      <c r="F14" s="61" t="s">
        <v>315</v>
      </c>
      <c r="G14" s="61" t="s">
        <v>285</v>
      </c>
      <c r="H14" s="61"/>
      <c r="I14" s="61"/>
      <c r="J14" s="62">
        <f t="shared" ref="J14:J28" si="1">(D14+H14)*12</f>
        <v>174420</v>
      </c>
    </row>
    <row r="15" spans="1:10">
      <c r="A15" s="61" t="s">
        <v>34</v>
      </c>
      <c r="B15" s="27" t="s">
        <v>279</v>
      </c>
      <c r="C15" s="61" t="s">
        <v>32</v>
      </c>
      <c r="D15" s="62">
        <f t="shared" si="0"/>
        <v>7625</v>
      </c>
      <c r="E15" s="61" t="s">
        <v>281</v>
      </c>
      <c r="F15" s="61" t="s">
        <v>280</v>
      </c>
      <c r="G15" s="61" t="s">
        <v>286</v>
      </c>
      <c r="H15" s="61"/>
      <c r="I15" s="61"/>
      <c r="J15" s="62">
        <f t="shared" si="1"/>
        <v>91500</v>
      </c>
    </row>
    <row r="16" spans="1:10">
      <c r="A16" s="61" t="s">
        <v>35</v>
      </c>
      <c r="B16" s="27" t="s">
        <v>274</v>
      </c>
      <c r="C16" s="61" t="s">
        <v>32</v>
      </c>
      <c r="D16" s="62">
        <f t="shared" si="0"/>
        <v>10175</v>
      </c>
      <c r="E16" s="61" t="s">
        <v>283</v>
      </c>
      <c r="F16" s="61" t="s">
        <v>315</v>
      </c>
      <c r="G16" s="61" t="s">
        <v>275</v>
      </c>
      <c r="H16" s="61"/>
      <c r="I16" s="61"/>
      <c r="J16" s="62">
        <v>102100</v>
      </c>
    </row>
    <row r="17" spans="1:10">
      <c r="A17" s="61" t="s">
        <v>36</v>
      </c>
      <c r="B17" s="27" t="s">
        <v>276</v>
      </c>
      <c r="C17" s="61" t="s">
        <v>32</v>
      </c>
      <c r="D17" s="62">
        <v>19117</v>
      </c>
      <c r="E17" s="61" t="s">
        <v>281</v>
      </c>
      <c r="F17" s="61" t="s">
        <v>284</v>
      </c>
      <c r="G17" s="61" t="s">
        <v>287</v>
      </c>
      <c r="H17" s="61" t="s">
        <v>288</v>
      </c>
      <c r="I17" s="61" t="s">
        <v>271</v>
      </c>
      <c r="J17" s="62">
        <v>230112</v>
      </c>
    </row>
    <row r="18" spans="1:10">
      <c r="A18" s="61" t="s">
        <v>37</v>
      </c>
      <c r="B18" s="27" t="s">
        <v>277</v>
      </c>
      <c r="C18" s="61" t="s">
        <v>148</v>
      </c>
      <c r="D18" s="62">
        <v>21490</v>
      </c>
      <c r="E18" s="61" t="s">
        <v>307</v>
      </c>
      <c r="F18" s="61" t="s">
        <v>308</v>
      </c>
      <c r="G18" s="61" t="s">
        <v>332</v>
      </c>
      <c r="H18" s="61" t="s">
        <v>308</v>
      </c>
      <c r="I18" s="61" t="s">
        <v>271</v>
      </c>
      <c r="J18" s="62">
        <v>1836680</v>
      </c>
    </row>
    <row r="19" spans="1:10">
      <c r="A19" s="61" t="s">
        <v>38</v>
      </c>
      <c r="B19" s="27" t="s">
        <v>291</v>
      </c>
      <c r="C19" s="61" t="s">
        <v>32</v>
      </c>
      <c r="D19" s="62">
        <v>21490</v>
      </c>
      <c r="E19" s="61" t="s">
        <v>307</v>
      </c>
      <c r="F19" s="61" t="s">
        <v>308</v>
      </c>
      <c r="G19" s="61" t="s">
        <v>309</v>
      </c>
      <c r="H19" s="61" t="s">
        <v>308</v>
      </c>
      <c r="I19" s="61" t="s">
        <v>271</v>
      </c>
      <c r="J19" s="62">
        <v>224986</v>
      </c>
    </row>
    <row r="20" spans="1:10">
      <c r="A20" s="61" t="s">
        <v>39</v>
      </c>
      <c r="B20" s="27" t="s">
        <v>289</v>
      </c>
      <c r="C20" s="61" t="s">
        <v>32</v>
      </c>
      <c r="D20" s="62">
        <v>21490</v>
      </c>
      <c r="E20" s="61" t="s">
        <v>310</v>
      </c>
      <c r="F20" s="61" t="s">
        <v>311</v>
      </c>
      <c r="G20" s="61" t="s">
        <v>312</v>
      </c>
      <c r="H20" s="61" t="s">
        <v>311</v>
      </c>
      <c r="I20" s="61" t="s">
        <v>271</v>
      </c>
      <c r="J20" s="62">
        <v>235939</v>
      </c>
    </row>
    <row r="21" spans="1:10">
      <c r="A21" s="61" t="s">
        <v>40</v>
      </c>
      <c r="B21" s="27" t="s">
        <v>290</v>
      </c>
      <c r="C21" s="61" t="s">
        <v>302</v>
      </c>
      <c r="D21" s="62">
        <v>5165.25</v>
      </c>
      <c r="E21" s="61" t="s">
        <v>307</v>
      </c>
      <c r="F21" s="61" t="s">
        <v>313</v>
      </c>
      <c r="G21" s="61" t="s">
        <v>314</v>
      </c>
      <c r="H21" s="61"/>
      <c r="I21" s="61"/>
      <c r="J21" s="62">
        <v>61983</v>
      </c>
    </row>
    <row r="22" spans="1:10">
      <c r="A22" s="61" t="s">
        <v>147</v>
      </c>
      <c r="B22" s="27" t="s">
        <v>278</v>
      </c>
      <c r="C22" s="61" t="s">
        <v>35</v>
      </c>
      <c r="D22" s="62">
        <f t="shared" si="0"/>
        <v>9000</v>
      </c>
      <c r="E22" s="61" t="s">
        <v>316</v>
      </c>
      <c r="F22" s="61" t="s">
        <v>322</v>
      </c>
      <c r="G22" s="61" t="s">
        <v>323</v>
      </c>
      <c r="H22" s="61" t="s">
        <v>315</v>
      </c>
      <c r="I22" s="61"/>
      <c r="J22" s="62">
        <v>312000</v>
      </c>
    </row>
    <row r="23" spans="1:10">
      <c r="A23" s="61" t="s">
        <v>148</v>
      </c>
      <c r="B23" s="27" t="s">
        <v>292</v>
      </c>
      <c r="C23" s="61" t="s">
        <v>33</v>
      </c>
      <c r="D23" s="62">
        <f t="shared" ref="D23" si="2">G23+F23+E23</f>
        <v>9000</v>
      </c>
      <c r="E23" s="61" t="s">
        <v>317</v>
      </c>
      <c r="F23" s="61" t="s">
        <v>303</v>
      </c>
      <c r="G23" s="61" t="s">
        <v>321</v>
      </c>
      <c r="H23" s="61" t="s">
        <v>315</v>
      </c>
      <c r="I23" s="61"/>
      <c r="J23" s="62">
        <f t="shared" ref="J23" si="3">(D23+H23)*C23*12</f>
        <v>216000</v>
      </c>
    </row>
    <row r="24" spans="1:10">
      <c r="A24" s="61" t="s">
        <v>149</v>
      </c>
      <c r="B24" s="27" t="s">
        <v>293</v>
      </c>
      <c r="C24" s="61" t="s">
        <v>32</v>
      </c>
      <c r="D24" s="62">
        <v>7800</v>
      </c>
      <c r="E24" s="61" t="s">
        <v>306</v>
      </c>
      <c r="F24" s="61" t="s">
        <v>431</v>
      </c>
      <c r="G24" s="61"/>
      <c r="H24" s="61" t="s">
        <v>315</v>
      </c>
      <c r="I24" s="61"/>
      <c r="J24" s="62">
        <v>73600</v>
      </c>
    </row>
    <row r="25" spans="1:10">
      <c r="A25" s="61" t="s">
        <v>333</v>
      </c>
      <c r="B25" s="27" t="s">
        <v>294</v>
      </c>
      <c r="C25" s="61" t="s">
        <v>305</v>
      </c>
      <c r="D25" s="62">
        <v>6750</v>
      </c>
      <c r="E25" s="61" t="s">
        <v>306</v>
      </c>
      <c r="F25" s="61" t="s">
        <v>432</v>
      </c>
      <c r="G25" s="61"/>
      <c r="H25" s="61" t="s">
        <v>315</v>
      </c>
      <c r="I25" s="61"/>
      <c r="J25" s="62">
        <v>81000</v>
      </c>
    </row>
    <row r="26" spans="1:10">
      <c r="A26" s="61" t="s">
        <v>334</v>
      </c>
      <c r="B26" s="27" t="s">
        <v>421</v>
      </c>
      <c r="C26" s="61" t="s">
        <v>32</v>
      </c>
      <c r="D26" s="62">
        <v>7800</v>
      </c>
      <c r="E26" s="61" t="s">
        <v>299</v>
      </c>
      <c r="F26" s="61" t="s">
        <v>433</v>
      </c>
      <c r="G26" s="61" t="s">
        <v>304</v>
      </c>
      <c r="H26" s="61" t="s">
        <v>315</v>
      </c>
      <c r="I26" s="61"/>
      <c r="J26" s="62">
        <v>90000</v>
      </c>
    </row>
    <row r="27" spans="1:10">
      <c r="A27" s="61" t="s">
        <v>335</v>
      </c>
      <c r="B27" s="27" t="s">
        <v>295</v>
      </c>
      <c r="C27" s="61" t="s">
        <v>420</v>
      </c>
      <c r="D27" s="62">
        <v>7800</v>
      </c>
      <c r="E27" s="61" t="s">
        <v>299</v>
      </c>
      <c r="F27" s="61" t="s">
        <v>301</v>
      </c>
      <c r="G27" s="61" t="s">
        <v>300</v>
      </c>
      <c r="H27" s="61" t="s">
        <v>315</v>
      </c>
      <c r="I27" s="61"/>
      <c r="J27" s="62">
        <v>405000</v>
      </c>
    </row>
    <row r="28" spans="1:10">
      <c r="A28" s="61" t="s">
        <v>318</v>
      </c>
      <c r="B28" s="27" t="s">
        <v>296</v>
      </c>
      <c r="C28" s="61" t="s">
        <v>32</v>
      </c>
      <c r="D28" s="62">
        <f t="shared" si="0"/>
        <v>9000</v>
      </c>
      <c r="E28" s="61" t="s">
        <v>297</v>
      </c>
      <c r="F28" s="61" t="s">
        <v>315</v>
      </c>
      <c r="G28" s="61" t="s">
        <v>298</v>
      </c>
      <c r="H28" s="61" t="s">
        <v>315</v>
      </c>
      <c r="I28" s="61"/>
      <c r="J28" s="62">
        <f t="shared" si="1"/>
        <v>108000</v>
      </c>
    </row>
    <row r="29" spans="1:10">
      <c r="A29" s="61" t="s">
        <v>319</v>
      </c>
      <c r="B29" s="27" t="s">
        <v>324</v>
      </c>
      <c r="C29" s="61" t="s">
        <v>32</v>
      </c>
      <c r="D29" s="62">
        <f t="shared" ref="D29" si="4">G29+F29+E29</f>
        <v>9000</v>
      </c>
      <c r="E29" s="61" t="s">
        <v>325</v>
      </c>
      <c r="F29" s="61" t="s">
        <v>326</v>
      </c>
      <c r="G29" s="61" t="s">
        <v>327</v>
      </c>
      <c r="H29" s="61" t="s">
        <v>315</v>
      </c>
      <c r="I29" s="61"/>
      <c r="J29" s="62">
        <v>108000</v>
      </c>
    </row>
    <row r="30" spans="1:10">
      <c r="A30" s="61" t="s">
        <v>320</v>
      </c>
      <c r="B30" s="27" t="s">
        <v>328</v>
      </c>
      <c r="C30" s="61" t="s">
        <v>329</v>
      </c>
      <c r="D30" s="62">
        <f t="shared" si="0"/>
        <v>12400</v>
      </c>
      <c r="E30" s="61" t="s">
        <v>331</v>
      </c>
      <c r="F30" s="61" t="s">
        <v>330</v>
      </c>
      <c r="G30" s="61" t="s">
        <v>306</v>
      </c>
      <c r="H30" s="61" t="s">
        <v>330</v>
      </c>
      <c r="I30" s="61" t="s">
        <v>271</v>
      </c>
      <c r="J30" s="62">
        <v>35600</v>
      </c>
    </row>
    <row r="31" spans="1:10">
      <c r="A31" s="175" t="s">
        <v>172</v>
      </c>
      <c r="B31" s="176"/>
      <c r="C31" s="26" t="s">
        <v>173</v>
      </c>
      <c r="D31" s="26"/>
      <c r="E31" s="26" t="s">
        <v>173</v>
      </c>
      <c r="F31" s="26" t="s">
        <v>173</v>
      </c>
      <c r="G31" s="26" t="s">
        <v>173</v>
      </c>
      <c r="H31" s="26"/>
      <c r="I31" s="26" t="s">
        <v>173</v>
      </c>
      <c r="J31" s="63">
        <f>SUM(J13:J30)</f>
        <v>4600100</v>
      </c>
    </row>
    <row r="32" spans="1:10">
      <c r="B32" s="25" t="s">
        <v>442</v>
      </c>
    </row>
    <row r="33" spans="2:2">
      <c r="B33" s="25" t="s">
        <v>444</v>
      </c>
    </row>
  </sheetData>
  <mergeCells count="16">
    <mergeCell ref="C4:J4"/>
    <mergeCell ref="A31:B31"/>
    <mergeCell ref="A4:B4"/>
    <mergeCell ref="A3:J3"/>
    <mergeCell ref="A2:J2"/>
    <mergeCell ref="A8:J8"/>
    <mergeCell ref="A9:A11"/>
    <mergeCell ref="B9:B11"/>
    <mergeCell ref="C9:C11"/>
    <mergeCell ref="D10:D11"/>
    <mergeCell ref="E10:G10"/>
    <mergeCell ref="D9:G9"/>
    <mergeCell ref="H9:H11"/>
    <mergeCell ref="I9:I11"/>
    <mergeCell ref="J9:J11"/>
    <mergeCell ref="C6:J6"/>
  </mergeCells>
  <pageMargins left="0.25" right="0.25" top="0.75" bottom="0.75" header="0.3" footer="0.3"/>
  <pageSetup paperSize="9" scale="8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view="pageBreakPreview" topLeftCell="A16" zoomScale="130" zoomScaleNormal="115" zoomScaleSheetLayoutView="130" workbookViewId="0">
      <selection activeCell="A21" sqref="A21:C23"/>
    </sheetView>
  </sheetViews>
  <sheetFormatPr defaultColWidth="9.33203125" defaultRowHeight="14.25"/>
  <cols>
    <col min="1" max="1" width="9.33203125" style="25"/>
    <col min="2" max="2" width="43.83203125" style="25" customWidth="1"/>
    <col min="3" max="3" width="27.6640625" style="25" customWidth="1"/>
    <col min="4" max="4" width="28.33203125" style="25" customWidth="1"/>
    <col min="5" max="16384" width="9.33203125" style="25"/>
  </cols>
  <sheetData>
    <row r="1" spans="1:4">
      <c r="D1" s="48"/>
    </row>
    <row r="2" spans="1:4" ht="24" customHeight="1">
      <c r="A2" s="178" t="s">
        <v>258</v>
      </c>
      <c r="B2" s="178"/>
      <c r="C2" s="178"/>
      <c r="D2" s="178"/>
    </row>
    <row r="3" spans="1:4" ht="20.25" customHeight="1">
      <c r="A3" s="177" t="s">
        <v>175</v>
      </c>
      <c r="B3" s="177"/>
      <c r="C3" s="174" t="s">
        <v>344</v>
      </c>
      <c r="D3" s="174"/>
    </row>
    <row r="5" spans="1:4" ht="20.25" customHeight="1">
      <c r="A5" s="177" t="s">
        <v>174</v>
      </c>
      <c r="B5" s="177"/>
      <c r="C5" s="174" t="s">
        <v>341</v>
      </c>
      <c r="D5" s="174"/>
    </row>
    <row r="7" spans="1:4" ht="63.75" customHeight="1">
      <c r="A7" s="183" t="s">
        <v>260</v>
      </c>
      <c r="B7" s="183"/>
      <c r="C7" s="183"/>
      <c r="D7" s="183"/>
    </row>
    <row r="8" spans="1:4" ht="51.75" customHeight="1">
      <c r="A8" s="44" t="s">
        <v>163</v>
      </c>
      <c r="B8" s="45" t="s">
        <v>191</v>
      </c>
      <c r="C8" s="45" t="s">
        <v>192</v>
      </c>
      <c r="D8" s="45" t="s">
        <v>193</v>
      </c>
    </row>
    <row r="9" spans="1:4">
      <c r="A9" s="26">
        <v>1</v>
      </c>
      <c r="B9" s="26">
        <v>2</v>
      </c>
      <c r="C9" s="26">
        <v>3</v>
      </c>
      <c r="D9" s="26">
        <v>4</v>
      </c>
    </row>
    <row r="10" spans="1:4" ht="36.75" customHeight="1">
      <c r="A10" s="34">
        <v>1</v>
      </c>
      <c r="B10" s="35" t="s">
        <v>194</v>
      </c>
      <c r="C10" s="44" t="s">
        <v>111</v>
      </c>
      <c r="D10" s="66">
        <v>1142323.0900000001</v>
      </c>
    </row>
    <row r="11" spans="1:4" ht="21" customHeight="1">
      <c r="A11" s="29" t="s">
        <v>98</v>
      </c>
      <c r="B11" s="23" t="s">
        <v>195</v>
      </c>
      <c r="C11" s="66" t="s">
        <v>434</v>
      </c>
      <c r="D11" s="67">
        <f>C11*22%</f>
        <v>1012022</v>
      </c>
    </row>
    <row r="12" spans="1:4" ht="21" customHeight="1">
      <c r="A12" s="29" t="s">
        <v>100</v>
      </c>
      <c r="B12" s="23" t="s">
        <v>196</v>
      </c>
      <c r="C12" s="66" t="s">
        <v>342</v>
      </c>
      <c r="D12" s="65" t="s">
        <v>342</v>
      </c>
    </row>
    <row r="13" spans="1:4" ht="61.5" customHeight="1">
      <c r="A13" s="29" t="s">
        <v>185</v>
      </c>
      <c r="B13" s="23" t="s">
        <v>197</v>
      </c>
      <c r="C13" s="65" t="s">
        <v>342</v>
      </c>
      <c r="D13" s="65" t="s">
        <v>342</v>
      </c>
    </row>
    <row r="14" spans="1:4" ht="48.75" customHeight="1">
      <c r="A14" s="34">
        <v>2</v>
      </c>
      <c r="B14" s="35" t="s">
        <v>198</v>
      </c>
      <c r="C14" s="44" t="s">
        <v>111</v>
      </c>
      <c r="D14" s="61">
        <f>D15+D17</f>
        <v>142603.1</v>
      </c>
    </row>
    <row r="15" spans="1:4" ht="68.25" customHeight="1">
      <c r="A15" s="29"/>
      <c r="B15" s="23" t="s">
        <v>199</v>
      </c>
      <c r="C15" s="66" t="s">
        <v>434</v>
      </c>
      <c r="D15" s="67">
        <f>C15*2.9%</f>
        <v>133402.9</v>
      </c>
    </row>
    <row r="16" spans="1:4" ht="46.5" customHeight="1">
      <c r="A16" s="29"/>
      <c r="B16" s="23" t="s">
        <v>253</v>
      </c>
      <c r="C16" s="65" t="s">
        <v>342</v>
      </c>
      <c r="D16" s="65" t="s">
        <v>342</v>
      </c>
    </row>
    <row r="17" spans="1:4" ht="62.25" customHeight="1">
      <c r="A17" s="29"/>
      <c r="B17" s="23" t="s">
        <v>200</v>
      </c>
      <c r="C17" s="66" t="s">
        <v>434</v>
      </c>
      <c r="D17" s="67">
        <f>C17*0.2%</f>
        <v>9200.2000000000007</v>
      </c>
    </row>
    <row r="18" spans="1:4" ht="60" customHeight="1">
      <c r="A18" s="29"/>
      <c r="B18" s="23" t="s">
        <v>254</v>
      </c>
      <c r="C18" s="65" t="s">
        <v>342</v>
      </c>
      <c r="D18" s="65" t="s">
        <v>342</v>
      </c>
    </row>
    <row r="19" spans="1:4" ht="54" customHeight="1">
      <c r="A19" s="34">
        <v>3</v>
      </c>
      <c r="B19" s="35" t="s">
        <v>201</v>
      </c>
      <c r="C19" s="66" t="s">
        <v>434</v>
      </c>
      <c r="D19" s="67">
        <f>C19*5.1%</f>
        <v>234605.09999999998</v>
      </c>
    </row>
    <row r="20" spans="1:4">
      <c r="A20" s="175" t="s">
        <v>172</v>
      </c>
      <c r="B20" s="176"/>
      <c r="C20" s="44" t="s">
        <v>111</v>
      </c>
      <c r="D20" s="63">
        <f>D11+D15+D17+D19</f>
        <v>1389230.1999999997</v>
      </c>
    </row>
    <row r="21" spans="1:4">
      <c r="A21" s="25" t="s">
        <v>442</v>
      </c>
    </row>
    <row r="22" spans="1:4">
      <c r="A22" s="25" t="s">
        <v>444</v>
      </c>
    </row>
  </sheetData>
  <mergeCells count="7">
    <mergeCell ref="A2:D2"/>
    <mergeCell ref="A3:B3"/>
    <mergeCell ref="A5:B5"/>
    <mergeCell ref="A7:D7"/>
    <mergeCell ref="A20:B20"/>
    <mergeCell ref="C5:D5"/>
    <mergeCell ref="C3:D3"/>
  </mergeCells>
  <pageMargins left="0.7" right="0.7" top="0.75" bottom="0.75" header="0.3" footer="0.3"/>
  <pageSetup paperSize="9" scale="8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view="pageBreakPreview" zoomScaleNormal="115" zoomScaleSheetLayoutView="100" workbookViewId="0">
      <selection activeCell="F1" sqref="F1"/>
    </sheetView>
  </sheetViews>
  <sheetFormatPr defaultColWidth="9.33203125" defaultRowHeight="14.25"/>
  <cols>
    <col min="1" max="1" width="9.33203125" style="25"/>
    <col min="2" max="2" width="41.1640625" style="25" customWidth="1"/>
    <col min="3" max="3" width="25" style="25" customWidth="1"/>
    <col min="4" max="5" width="18.5" style="25" customWidth="1"/>
    <col min="6" max="6" width="21" style="25" customWidth="1"/>
    <col min="7" max="16384" width="9.33203125" style="25"/>
  </cols>
  <sheetData>
    <row r="1" spans="1:6">
      <c r="F1" s="48"/>
    </row>
    <row r="2" spans="1:6" ht="24" customHeight="1">
      <c r="A2" s="178" t="s">
        <v>258</v>
      </c>
      <c r="B2" s="178"/>
      <c r="C2" s="178"/>
      <c r="D2" s="178"/>
      <c r="E2" s="178"/>
      <c r="F2" s="178"/>
    </row>
    <row r="3" spans="1:6" ht="20.25" customHeight="1">
      <c r="A3" s="177" t="s">
        <v>175</v>
      </c>
      <c r="B3" s="177"/>
      <c r="C3" s="40" t="s">
        <v>342</v>
      </c>
      <c r="D3" s="28"/>
      <c r="E3" s="28"/>
      <c r="F3" s="28"/>
    </row>
    <row r="5" spans="1:6" ht="20.25" customHeight="1">
      <c r="A5" s="75" t="s">
        <v>174</v>
      </c>
      <c r="B5" s="75"/>
      <c r="C5" s="32" t="s">
        <v>342</v>
      </c>
      <c r="D5" s="28"/>
      <c r="E5" s="28"/>
      <c r="F5" s="28"/>
    </row>
    <row r="7" spans="1:6" ht="24" customHeight="1">
      <c r="A7" s="179" t="s">
        <v>259</v>
      </c>
      <c r="B7" s="179"/>
      <c r="C7" s="179"/>
      <c r="D7" s="179"/>
      <c r="E7" s="179"/>
      <c r="F7" s="179"/>
    </row>
    <row r="8" spans="1:6" ht="28.5" customHeight="1">
      <c r="A8" s="180" t="s">
        <v>163</v>
      </c>
      <c r="B8" s="181" t="s">
        <v>176</v>
      </c>
      <c r="C8" s="181" t="s">
        <v>177</v>
      </c>
      <c r="D8" s="181" t="s">
        <v>178</v>
      </c>
      <c r="E8" s="181" t="s">
        <v>179</v>
      </c>
      <c r="F8" s="181" t="s">
        <v>180</v>
      </c>
    </row>
    <row r="9" spans="1:6">
      <c r="A9" s="180"/>
      <c r="B9" s="181"/>
      <c r="C9" s="181"/>
      <c r="D9" s="181"/>
      <c r="E9" s="181"/>
      <c r="F9" s="181"/>
    </row>
    <row r="10" spans="1:6" ht="48.75" customHeight="1">
      <c r="A10" s="180"/>
      <c r="B10" s="181"/>
      <c r="C10" s="181"/>
      <c r="D10" s="181"/>
      <c r="E10" s="181"/>
      <c r="F10" s="181"/>
    </row>
    <row r="11" spans="1:6">
      <c r="A11" s="26">
        <v>1</v>
      </c>
      <c r="B11" s="26">
        <v>2</v>
      </c>
      <c r="C11" s="26">
        <v>3</v>
      </c>
      <c r="D11" s="26">
        <v>4</v>
      </c>
      <c r="E11" s="26">
        <v>5</v>
      </c>
      <c r="F11" s="26">
        <v>6</v>
      </c>
    </row>
    <row r="12" spans="1:6" ht="54" customHeight="1">
      <c r="A12" s="29">
        <v>1</v>
      </c>
      <c r="B12" s="23" t="s">
        <v>181</v>
      </c>
      <c r="C12" s="94" t="s">
        <v>342</v>
      </c>
      <c r="D12" s="94" t="s">
        <v>342</v>
      </c>
      <c r="E12" s="94" t="s">
        <v>342</v>
      </c>
      <c r="F12" s="94" t="s">
        <v>342</v>
      </c>
    </row>
    <row r="13" spans="1:6" ht="64.5" customHeight="1">
      <c r="A13" s="29" t="s">
        <v>98</v>
      </c>
      <c r="B13" s="31" t="s">
        <v>182</v>
      </c>
      <c r="C13" s="94" t="s">
        <v>342</v>
      </c>
      <c r="D13" s="94" t="s">
        <v>342</v>
      </c>
      <c r="E13" s="94" t="s">
        <v>342</v>
      </c>
      <c r="F13" s="94" t="s">
        <v>342</v>
      </c>
    </row>
    <row r="14" spans="1:6" ht="32.25" customHeight="1">
      <c r="A14" s="29" t="s">
        <v>100</v>
      </c>
      <c r="B14" s="31" t="s">
        <v>183</v>
      </c>
      <c r="C14" s="94" t="s">
        <v>342</v>
      </c>
      <c r="D14" s="94" t="s">
        <v>342</v>
      </c>
      <c r="E14" s="94" t="s">
        <v>342</v>
      </c>
      <c r="F14" s="94" t="s">
        <v>342</v>
      </c>
    </row>
    <row r="15" spans="1:6" ht="34.5" customHeight="1">
      <c r="A15" s="29" t="s">
        <v>185</v>
      </c>
      <c r="B15" s="31" t="s">
        <v>184</v>
      </c>
      <c r="C15" s="94" t="s">
        <v>342</v>
      </c>
      <c r="D15" s="94" t="s">
        <v>342</v>
      </c>
      <c r="E15" s="94" t="s">
        <v>342</v>
      </c>
      <c r="F15" s="94" t="s">
        <v>342</v>
      </c>
    </row>
    <row r="16" spans="1:6" ht="63.75" customHeight="1">
      <c r="A16" s="29">
        <v>2</v>
      </c>
      <c r="B16" s="23" t="s">
        <v>186</v>
      </c>
      <c r="C16" s="94" t="s">
        <v>342</v>
      </c>
      <c r="D16" s="94" t="s">
        <v>342</v>
      </c>
      <c r="E16" s="94" t="s">
        <v>342</v>
      </c>
      <c r="F16" s="94" t="s">
        <v>342</v>
      </c>
    </row>
    <row r="17" spans="1:6" ht="63.75" customHeight="1">
      <c r="A17" s="29" t="s">
        <v>102</v>
      </c>
      <c r="B17" s="31" t="s">
        <v>182</v>
      </c>
      <c r="C17" s="94" t="s">
        <v>342</v>
      </c>
      <c r="D17" s="94" t="s">
        <v>342</v>
      </c>
      <c r="E17" s="94" t="s">
        <v>342</v>
      </c>
      <c r="F17" s="94" t="s">
        <v>342</v>
      </c>
    </row>
    <row r="18" spans="1:6" ht="36" customHeight="1">
      <c r="A18" s="29" t="s">
        <v>105</v>
      </c>
      <c r="B18" s="31" t="s">
        <v>183</v>
      </c>
      <c r="C18" s="94" t="s">
        <v>342</v>
      </c>
      <c r="D18" s="94" t="s">
        <v>342</v>
      </c>
      <c r="E18" s="94" t="s">
        <v>342</v>
      </c>
      <c r="F18" s="94" t="s">
        <v>342</v>
      </c>
    </row>
    <row r="19" spans="1:6" ht="38.25" customHeight="1">
      <c r="A19" s="29" t="s">
        <v>106</v>
      </c>
      <c r="B19" s="31" t="s">
        <v>184</v>
      </c>
      <c r="C19" s="94" t="s">
        <v>342</v>
      </c>
      <c r="D19" s="94" t="s">
        <v>342</v>
      </c>
      <c r="E19" s="94" t="s">
        <v>342</v>
      </c>
      <c r="F19" s="94" t="s">
        <v>342</v>
      </c>
    </row>
    <row r="20" spans="1:6">
      <c r="A20" s="175" t="s">
        <v>172</v>
      </c>
      <c r="B20" s="176"/>
      <c r="C20" s="26" t="s">
        <v>173</v>
      </c>
      <c r="D20" s="26" t="s">
        <v>173</v>
      </c>
      <c r="E20" s="26" t="s">
        <v>173</v>
      </c>
      <c r="F20" s="26" t="s">
        <v>342</v>
      </c>
    </row>
    <row r="22" spans="1:6">
      <c r="F22" s="48" t="s">
        <v>248</v>
      </c>
    </row>
    <row r="23" spans="1:6">
      <c r="A23" s="178" t="s">
        <v>258</v>
      </c>
      <c r="B23" s="178"/>
      <c r="C23" s="178"/>
      <c r="D23" s="178"/>
      <c r="E23" s="178"/>
      <c r="F23" s="178"/>
    </row>
    <row r="24" spans="1:6">
      <c r="A24" s="177" t="s">
        <v>175</v>
      </c>
      <c r="B24" s="177"/>
      <c r="C24" s="184" t="s">
        <v>345</v>
      </c>
      <c r="D24" s="184"/>
      <c r="E24" s="184"/>
      <c r="F24" s="184"/>
    </row>
    <row r="26" spans="1:6">
      <c r="A26" s="75" t="s">
        <v>174</v>
      </c>
      <c r="B26" s="75"/>
      <c r="C26" s="174" t="s">
        <v>341</v>
      </c>
      <c r="D26" s="174"/>
      <c r="E26" s="174"/>
      <c r="F26" s="174"/>
    </row>
    <row r="28" spans="1:6">
      <c r="A28" s="179" t="s">
        <v>261</v>
      </c>
      <c r="B28" s="179"/>
      <c r="C28" s="179"/>
      <c r="D28" s="179"/>
      <c r="E28" s="179"/>
      <c r="F28" s="179"/>
    </row>
    <row r="29" spans="1:6">
      <c r="A29" s="180" t="s">
        <v>163</v>
      </c>
      <c r="B29" s="181" t="s">
        <v>176</v>
      </c>
      <c r="C29" s="181" t="s">
        <v>188</v>
      </c>
      <c r="D29" s="181" t="s">
        <v>189</v>
      </c>
      <c r="E29" s="181" t="s">
        <v>190</v>
      </c>
      <c r="F29" s="181" t="s">
        <v>180</v>
      </c>
    </row>
    <row r="30" spans="1:6">
      <c r="A30" s="180"/>
      <c r="B30" s="181"/>
      <c r="C30" s="181"/>
      <c r="D30" s="181"/>
      <c r="E30" s="181"/>
      <c r="F30" s="181"/>
    </row>
    <row r="31" spans="1:6">
      <c r="A31" s="180"/>
      <c r="B31" s="181"/>
      <c r="C31" s="181"/>
      <c r="D31" s="181"/>
      <c r="E31" s="181"/>
      <c r="F31" s="181"/>
    </row>
    <row r="32" spans="1:6">
      <c r="A32" s="26">
        <v>1</v>
      </c>
      <c r="B32" s="26">
        <v>2</v>
      </c>
      <c r="C32" s="26">
        <v>3</v>
      </c>
      <c r="D32" s="26">
        <v>4</v>
      </c>
      <c r="E32" s="26">
        <v>5</v>
      </c>
      <c r="F32" s="26">
        <v>6</v>
      </c>
    </row>
    <row r="33" spans="1:6">
      <c r="A33" s="29">
        <v>1</v>
      </c>
      <c r="B33" s="23" t="s">
        <v>187</v>
      </c>
      <c r="C33" s="61" t="s">
        <v>422</v>
      </c>
      <c r="D33" s="61">
        <v>12</v>
      </c>
      <c r="E33" s="62">
        <v>0</v>
      </c>
      <c r="F33" s="62">
        <f>C33*D33*E33</f>
        <v>0</v>
      </c>
    </row>
    <row r="34" spans="1:6">
      <c r="A34" s="175" t="s">
        <v>172</v>
      </c>
      <c r="B34" s="176"/>
      <c r="C34" s="26" t="s">
        <v>173</v>
      </c>
      <c r="D34" s="26" t="s">
        <v>173</v>
      </c>
      <c r="E34" s="26" t="s">
        <v>173</v>
      </c>
      <c r="F34" s="63">
        <f>F33</f>
        <v>0</v>
      </c>
    </row>
    <row r="35" spans="1:6">
      <c r="F35" s="68"/>
    </row>
  </sheetData>
  <mergeCells count="22">
    <mergeCell ref="A34:B34"/>
    <mergeCell ref="A23:F23"/>
    <mergeCell ref="A24:B24"/>
    <mergeCell ref="A28:F28"/>
    <mergeCell ref="A29:A31"/>
    <mergeCell ref="B29:B31"/>
    <mergeCell ref="C29:C31"/>
    <mergeCell ref="D29:D31"/>
    <mergeCell ref="E29:E31"/>
    <mergeCell ref="F29:F31"/>
    <mergeCell ref="C26:F26"/>
    <mergeCell ref="C24:F24"/>
    <mergeCell ref="A20:B20"/>
    <mergeCell ref="A2:F2"/>
    <mergeCell ref="D8:D10"/>
    <mergeCell ref="E8:E10"/>
    <mergeCell ref="F8:F10"/>
    <mergeCell ref="A3:B3"/>
    <mergeCell ref="A7:F7"/>
    <mergeCell ref="A8:A10"/>
    <mergeCell ref="B8:B10"/>
    <mergeCell ref="C8:C10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12</vt:i4>
      </vt:variant>
    </vt:vector>
  </HeadingPairs>
  <TitlesOfParts>
    <vt:vector size="28" baseType="lpstr">
      <vt:lpstr>заголовочная</vt:lpstr>
      <vt:lpstr>цели, виды деят, услуги</vt:lpstr>
      <vt:lpstr>фин. состояние</vt:lpstr>
      <vt:lpstr>поступления и выплаты</vt:lpstr>
      <vt:lpstr>закупка ТРУ</vt:lpstr>
      <vt:lpstr>справочная</vt:lpstr>
      <vt:lpstr>обоснование (210) 1</vt:lpstr>
      <vt:lpstr>обоснование (210) 2. (2)</vt:lpstr>
      <vt:lpstr>обоснование (210) 3.</vt:lpstr>
      <vt:lpstr>обоснование (220)</vt:lpstr>
      <vt:lpstr>обоснование (230)</vt:lpstr>
      <vt:lpstr>обоснование (240-250)</vt:lpstr>
      <vt:lpstr>обоснование (260) 1</vt:lpstr>
      <vt:lpstr>обоснование (260) 4</vt:lpstr>
      <vt:lpstr>обоснование (260) 6</vt:lpstr>
      <vt:lpstr>Лист1</vt:lpstr>
      <vt:lpstr>'закупка ТРУ'!Область_печати</vt:lpstr>
      <vt:lpstr>'обоснование (210) 1'!Область_печати</vt:lpstr>
      <vt:lpstr>'обоснование (210) 2. (2)'!Область_печати</vt:lpstr>
      <vt:lpstr>'обоснование (210) 3.'!Область_печати</vt:lpstr>
      <vt:lpstr>'обоснование (220)'!Область_печати</vt:lpstr>
      <vt:lpstr>'обоснование (230)'!Область_печати</vt:lpstr>
      <vt:lpstr>'обоснование (260) 1'!Область_печати</vt:lpstr>
      <vt:lpstr>'обоснование (260) 4'!Область_печати</vt:lpstr>
      <vt:lpstr>'обоснование (260) 6'!Область_печати</vt:lpstr>
      <vt:lpstr>'поступления и выплаты'!Область_печати</vt:lpstr>
      <vt:lpstr>справочная!Область_печати</vt:lpstr>
      <vt:lpstr>'фин. состояние'!Область_печати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2017-10-10T09:45:26Z</dcterms:modified>
</cp:coreProperties>
</file>